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workbookProtection workbookAlgorithmName="SHA-512" workbookHashValue="PRpiCGrlzD4fVeOGgFNPJkiRX+nSYt/NhiZ9treRaZgOF+p0wUfs2zjErloPxOTjoDqY7+ysumR4+MfqU1AWKg==" workbookSaltValue="/Hydv+yFS1plXWXj/Fa9Ug==" workbookSpinCount="100000" lockStructure="1"/>
  <bookViews>
    <workbookView xWindow="0" yWindow="0" windowWidth="21270" windowHeight="11625" tabRatio="911"/>
  </bookViews>
  <sheets>
    <sheet name="Introduction" sheetId="46" r:id="rId1"/>
    <sheet name="MSU Required" sheetId="50" r:id="rId2"/>
    <sheet name="General Functions" sheetId="41" r:id="rId3"/>
    <sheet name="Security" sheetId="29" r:id="rId4"/>
    <sheet name="Admin Functions" sheetId="35" r:id="rId5"/>
    <sheet name="User Interface" sheetId="36" r:id="rId6"/>
    <sheet name="Incident" sheetId="22" r:id="rId7"/>
    <sheet name="Service Catalog" sheetId="28" r:id="rId8"/>
    <sheet name="Reporting" sheetId="37" r:id="rId9"/>
    <sheet name="Problem" sheetId="24" r:id="rId10"/>
    <sheet name="Knowledge" sheetId="38" r:id="rId11"/>
    <sheet name="Self-Service" sheetId="48" r:id="rId12"/>
    <sheet name="Project Management" sheetId="49" r:id="rId13"/>
    <sheet name="Change" sheetId="25" r:id="rId14"/>
    <sheet name="Asset-Config" sheetId="26" r:id="rId15"/>
    <sheet name="SLA" sheetId="43" r:id="rId16"/>
    <sheet name="Technical Support &amp; Licensing" sheetId="42" r:id="rId17"/>
    <sheet name="Overall Score" sheetId="45" state="hidden" r:id="rId18"/>
    <sheet name="Hidden" sheetId="47" state="hidden" r:id="rId19"/>
    <sheet name="Sheet1" sheetId="31" state="hidden" r:id="rId20"/>
  </sheets>
  <definedNames>
    <definedName name="_xlnm._FilterDatabase" localSheetId="2" hidden="1">'General Functions'!$B$4:$F$21</definedName>
    <definedName name="_xlnm.Print_Area" localSheetId="4">'Admin Functions'!$B$2:$F$18</definedName>
    <definedName name="_xlnm.Print_Area" localSheetId="14">'Asset-Config'!$B$2:$F$38</definedName>
    <definedName name="_xlnm.Print_Area" localSheetId="13">Change!$B$2:$F$32</definedName>
    <definedName name="_xlnm.Print_Area" localSheetId="2">'General Functions'!$B$2:$F$21</definedName>
    <definedName name="_xlnm.Print_Area" localSheetId="6">Incident!$B$2:$F$56</definedName>
    <definedName name="_xlnm.Print_Area" localSheetId="10">Knowledge!$B$2:$F$27</definedName>
    <definedName name="_xlnm.Print_Area" localSheetId="1">'MSU Required'!$B$4:$F$23</definedName>
    <definedName name="_xlnm.Print_Area" localSheetId="9">Problem!$B$2:$F$22</definedName>
    <definedName name="_xlnm.Print_Area" localSheetId="12">'Project Management'!$B$2:$F$25</definedName>
    <definedName name="_xlnm.Print_Area" localSheetId="8">Reporting!$B$2:$F$22</definedName>
    <definedName name="_xlnm.Print_Area" localSheetId="11">'Self-Service'!$B$2:$F$13</definedName>
    <definedName name="_xlnm.Print_Area" localSheetId="7">'Service Catalog'!$B$2:$F$14</definedName>
    <definedName name="_xlnm.Print_Area" localSheetId="15">SLA!$B$2:$F$15</definedName>
    <definedName name="_xlnm.Print_Area" localSheetId="16">'Technical Support &amp; Licensing'!$B$2:$F$27</definedName>
    <definedName name="_xlnm.Print_Area" localSheetId="5">'User Interface'!$B$2:$F$24</definedName>
    <definedName name="_xlnm.Print_Titles" localSheetId="4">'Admin Functions'!$2:$4</definedName>
    <definedName name="_xlnm.Print_Titles" localSheetId="14">'Asset-Config'!$2:$4</definedName>
    <definedName name="_xlnm.Print_Titles" localSheetId="13">Change!$2:$4</definedName>
    <definedName name="_xlnm.Print_Titles" localSheetId="2">'General Functions'!$2:$4</definedName>
    <definedName name="_xlnm.Print_Titles" localSheetId="6">Incident!$2:$4</definedName>
    <definedName name="_xlnm.Print_Titles" localSheetId="10">Knowledge!$2:$4</definedName>
    <definedName name="_xlnm.Print_Titles" localSheetId="9">Problem!$2:$4</definedName>
    <definedName name="_xlnm.Print_Titles" localSheetId="8">Reporting!$2:$4</definedName>
    <definedName name="_xlnm.Print_Titles" localSheetId="3">Security!$2:$4</definedName>
    <definedName name="_xlnm.Print_Titles" localSheetId="7">'Service Catalog'!$2:$4</definedName>
    <definedName name="_xlnm.Print_Titles" localSheetId="16">'Technical Support &amp; Licensing'!$2:$4</definedName>
    <definedName name="_xlnm.Print_Titles" localSheetId="5">'User Interface'!$2:$4</definedName>
    <definedName name="Ranking">Sheet1!$A$2:$A$5</definedName>
    <definedName name="YesNo">Sheet1!$B$2:$B$3</definedName>
  </definedNames>
  <calcPr calcId="152511"/>
</workbook>
</file>

<file path=xl/calcChain.xml><?xml version="1.0" encoding="utf-8"?>
<calcChain xmlns="http://schemas.openxmlformats.org/spreadsheetml/2006/main">
  <c r="I41" i="47" l="1"/>
  <c r="I40" i="47"/>
  <c r="I39" i="47"/>
  <c r="I38" i="47"/>
  <c r="I37" i="47"/>
  <c r="I36" i="47"/>
  <c r="I35" i="47"/>
  <c r="I34" i="47"/>
  <c r="I33" i="47"/>
  <c r="I32" i="47"/>
  <c r="I31" i="47"/>
  <c r="I30" i="47"/>
  <c r="I29" i="47"/>
  <c r="I28" i="47"/>
  <c r="I27" i="47"/>
  <c r="H41" i="47"/>
  <c r="H40" i="47"/>
  <c r="H39" i="47"/>
  <c r="H38" i="47"/>
  <c r="H37" i="47"/>
  <c r="H36" i="47"/>
  <c r="H35" i="47"/>
  <c r="H34" i="47"/>
  <c r="H33" i="47"/>
  <c r="H32" i="47"/>
  <c r="H31" i="47"/>
  <c r="H30" i="47"/>
  <c r="H29" i="47"/>
  <c r="H28" i="47"/>
  <c r="H27" i="47"/>
  <c r="G39" i="47" l="1"/>
  <c r="G38" i="47"/>
  <c r="J34" i="47"/>
  <c r="G37" i="47"/>
  <c r="G40" i="47"/>
  <c r="G33" i="47"/>
  <c r="G41" i="47"/>
  <c r="G32" i="47"/>
  <c r="G35" i="47"/>
  <c r="J38" i="47"/>
  <c r="J39" i="47"/>
  <c r="J40" i="47"/>
  <c r="J41" i="47"/>
  <c r="J31" i="47"/>
  <c r="J30" i="47"/>
  <c r="G29" i="47"/>
  <c r="G27" i="47"/>
  <c r="J32" i="47"/>
  <c r="G28" i="47"/>
  <c r="G36" i="47"/>
  <c r="J29" i="47"/>
  <c r="J37" i="47"/>
  <c r="G31" i="47"/>
  <c r="J33" i="47"/>
  <c r="J28" i="47"/>
  <c r="J36" i="47"/>
  <c r="G34" i="47"/>
  <c r="J27" i="47"/>
  <c r="J35" i="47"/>
  <c r="G30" i="47"/>
  <c r="E7" i="47"/>
  <c r="E8" i="47"/>
  <c r="E9" i="47"/>
  <c r="E10" i="47"/>
  <c r="E11" i="47"/>
  <c r="E12" i="47"/>
  <c r="E13" i="47"/>
  <c r="E14" i="47"/>
  <c r="E15" i="47"/>
  <c r="E16" i="47"/>
  <c r="E17" i="47"/>
  <c r="E18" i="47"/>
  <c r="E6" i="47"/>
  <c r="E23" i="45"/>
  <c r="AR50" i="47"/>
  <c r="AS50" i="47"/>
  <c r="AJ27" i="47"/>
  <c r="AK27" i="47"/>
  <c r="AJ28" i="47"/>
  <c r="AK28" i="47"/>
  <c r="AJ29" i="47"/>
  <c r="AK29" i="47"/>
  <c r="AJ30" i="47"/>
  <c r="AK30" i="47"/>
  <c r="AJ31" i="47"/>
  <c r="AK31" i="47"/>
  <c r="AJ32" i="47"/>
  <c r="AK32" i="47"/>
  <c r="AJ33" i="47"/>
  <c r="AK33" i="47"/>
  <c r="AJ34" i="47"/>
  <c r="AK34" i="47"/>
  <c r="AJ35" i="47"/>
  <c r="AK35" i="47"/>
  <c r="AJ36" i="47"/>
  <c r="AK36" i="47"/>
  <c r="AJ37" i="47"/>
  <c r="AK37" i="47"/>
  <c r="AJ38" i="47"/>
  <c r="AK38" i="47"/>
  <c r="AJ39" i="47"/>
  <c r="AK39" i="47"/>
  <c r="AJ40" i="47"/>
  <c r="AK40" i="47"/>
  <c r="AJ41" i="47"/>
  <c r="AK41" i="47"/>
  <c r="AJ42" i="47"/>
  <c r="AK42" i="47"/>
  <c r="AJ43" i="47"/>
  <c r="AK43" i="47"/>
  <c r="AJ44" i="47"/>
  <c r="AK44" i="47"/>
  <c r="AJ45" i="47"/>
  <c r="AK45" i="47"/>
  <c r="AJ46" i="47"/>
  <c r="AK46" i="47"/>
  <c r="AJ47" i="47"/>
  <c r="AK47" i="47"/>
  <c r="AJ48" i="47"/>
  <c r="AK48" i="47"/>
  <c r="D27" i="47"/>
  <c r="E27" i="47"/>
  <c r="D28" i="47"/>
  <c r="E28" i="47"/>
  <c r="D29" i="47"/>
  <c r="E29" i="47"/>
  <c r="D30" i="47"/>
  <c r="E30" i="47"/>
  <c r="D31" i="47"/>
  <c r="E31" i="47"/>
  <c r="D32" i="47"/>
  <c r="E32" i="47"/>
  <c r="D33" i="47"/>
  <c r="E33" i="47"/>
  <c r="D34" i="47"/>
  <c r="E34" i="47"/>
  <c r="D35" i="47"/>
  <c r="E35" i="47"/>
  <c r="D36" i="47"/>
  <c r="E36" i="47"/>
  <c r="D37" i="47"/>
  <c r="E37" i="47"/>
  <c r="D38" i="47"/>
  <c r="E38" i="47"/>
  <c r="D39" i="47"/>
  <c r="E39" i="47"/>
  <c r="D40" i="47"/>
  <c r="E40" i="47"/>
  <c r="D41" i="47"/>
  <c r="E41" i="47"/>
  <c r="D42" i="47"/>
  <c r="E42" i="47"/>
  <c r="D43" i="47"/>
  <c r="E43" i="47"/>
  <c r="D44" i="47"/>
  <c r="E44" i="47"/>
  <c r="D45" i="47"/>
  <c r="E45" i="47"/>
  <c r="D46" i="47"/>
  <c r="E46" i="47"/>
  <c r="D47" i="47"/>
  <c r="E47" i="47"/>
  <c r="D48" i="47"/>
  <c r="E48" i="47"/>
  <c r="D49" i="47"/>
  <c r="E49" i="47"/>
  <c r="D50" i="47"/>
  <c r="E50" i="47"/>
  <c r="D51" i="47"/>
  <c r="E51" i="47"/>
  <c r="D52" i="47"/>
  <c r="E52" i="47"/>
  <c r="D53" i="47"/>
  <c r="E53" i="47"/>
  <c r="D26" i="47"/>
  <c r="M98" i="47"/>
  <c r="L98" i="47"/>
  <c r="M97" i="47"/>
  <c r="L97" i="47"/>
  <c r="M96" i="47"/>
  <c r="L96" i="47"/>
  <c r="M95" i="47"/>
  <c r="L95" i="47"/>
  <c r="M94" i="47"/>
  <c r="L94" i="47"/>
  <c r="M93" i="47"/>
  <c r="L93" i="47"/>
  <c r="M92" i="47"/>
  <c r="L92" i="47"/>
  <c r="M91" i="47"/>
  <c r="L91" i="47"/>
  <c r="M90" i="47"/>
  <c r="L90" i="47"/>
  <c r="M89" i="47"/>
  <c r="L89" i="47"/>
  <c r="M88" i="47"/>
  <c r="L88" i="47"/>
  <c r="M87" i="47"/>
  <c r="L87" i="47"/>
  <c r="M86" i="47"/>
  <c r="L86" i="47"/>
  <c r="M85" i="47"/>
  <c r="L85" i="47"/>
  <c r="M84" i="47"/>
  <c r="L84" i="47"/>
  <c r="M83" i="47"/>
  <c r="L83" i="47"/>
  <c r="M82" i="47"/>
  <c r="L82" i="47"/>
  <c r="M81" i="47"/>
  <c r="L81" i="47"/>
  <c r="M80" i="47"/>
  <c r="L80" i="47"/>
  <c r="M79" i="47"/>
  <c r="L79" i="47"/>
  <c r="M78" i="47"/>
  <c r="L78" i="47"/>
  <c r="M77" i="47"/>
  <c r="L77" i="47"/>
  <c r="M76" i="47"/>
  <c r="L76" i="47"/>
  <c r="AC75" i="47"/>
  <c r="AB75" i="47"/>
  <c r="M75" i="47"/>
  <c r="L75" i="47"/>
  <c r="AC74" i="47"/>
  <c r="AB74" i="47"/>
  <c r="M74" i="47"/>
  <c r="L74" i="47"/>
  <c r="AC73" i="47"/>
  <c r="AB73" i="47"/>
  <c r="M73" i="47"/>
  <c r="L73" i="47"/>
  <c r="AC72" i="47"/>
  <c r="AB72" i="47"/>
  <c r="M72" i="47"/>
  <c r="L72" i="47"/>
  <c r="AC71" i="47"/>
  <c r="AB71" i="47"/>
  <c r="M71" i="47"/>
  <c r="L71" i="47"/>
  <c r="AC70" i="47"/>
  <c r="AB70" i="47"/>
  <c r="M70" i="47"/>
  <c r="L70" i="47"/>
  <c r="AC69" i="47"/>
  <c r="AB69" i="47"/>
  <c r="M69" i="47"/>
  <c r="L69" i="47"/>
  <c r="AC68" i="47"/>
  <c r="AB68" i="47"/>
  <c r="M68" i="47"/>
  <c r="L68" i="47"/>
  <c r="AC67" i="47"/>
  <c r="AB67" i="47"/>
  <c r="M67" i="47"/>
  <c r="L67" i="47"/>
  <c r="AC66" i="47"/>
  <c r="AB66" i="47"/>
  <c r="M66" i="47"/>
  <c r="L66" i="47"/>
  <c r="AC65" i="47"/>
  <c r="AB65" i="47"/>
  <c r="M65" i="47"/>
  <c r="L65" i="47"/>
  <c r="AC64" i="47"/>
  <c r="AB64" i="47"/>
  <c r="M64" i="47"/>
  <c r="L64" i="47"/>
  <c r="AC63" i="47"/>
  <c r="AB63" i="47"/>
  <c r="M63" i="47"/>
  <c r="L63" i="47"/>
  <c r="AC62" i="47"/>
  <c r="AB62" i="47"/>
  <c r="M62" i="47"/>
  <c r="L62" i="47"/>
  <c r="AC61" i="47"/>
  <c r="AB61" i="47"/>
  <c r="M61" i="47"/>
  <c r="L61" i="47"/>
  <c r="AC60" i="47"/>
  <c r="AB60" i="47"/>
  <c r="M60" i="47"/>
  <c r="L60" i="47"/>
  <c r="AC59" i="47"/>
  <c r="AB59" i="47"/>
  <c r="M59" i="47"/>
  <c r="L59" i="47"/>
  <c r="AC58" i="47"/>
  <c r="AB58" i="47"/>
  <c r="M58" i="47"/>
  <c r="L58" i="47"/>
  <c r="AC57" i="47"/>
  <c r="AB57" i="47"/>
  <c r="M57" i="47"/>
  <c r="L57" i="47"/>
  <c r="AC56" i="47"/>
  <c r="AB56" i="47"/>
  <c r="M56" i="47"/>
  <c r="L56" i="47"/>
  <c r="AC55" i="47"/>
  <c r="AB55" i="47"/>
  <c r="M55" i="47"/>
  <c r="L55" i="47"/>
  <c r="AC54" i="47"/>
  <c r="AB54" i="47"/>
  <c r="U54" i="47"/>
  <c r="T54" i="47"/>
  <c r="M54" i="47"/>
  <c r="L54" i="47"/>
  <c r="AC53" i="47"/>
  <c r="AB53" i="47"/>
  <c r="U53" i="47"/>
  <c r="T53" i="47"/>
  <c r="M53" i="47"/>
  <c r="L53" i="47"/>
  <c r="AC52" i="47"/>
  <c r="AB52" i="47"/>
  <c r="U52" i="47"/>
  <c r="T52" i="47"/>
  <c r="M52" i="47"/>
  <c r="L52" i="47"/>
  <c r="AC51" i="47"/>
  <c r="AB51" i="47"/>
  <c r="U51" i="47"/>
  <c r="T51" i="47"/>
  <c r="M51" i="47"/>
  <c r="L51" i="47"/>
  <c r="AC50" i="47"/>
  <c r="AB50" i="47"/>
  <c r="U50" i="47"/>
  <c r="T50" i="47"/>
  <c r="M50" i="47"/>
  <c r="L50" i="47"/>
  <c r="AS49" i="47"/>
  <c r="AR49" i="47"/>
  <c r="AC49" i="47"/>
  <c r="AB49" i="47"/>
  <c r="Y49" i="47"/>
  <c r="X49" i="47"/>
  <c r="U49" i="47"/>
  <c r="T49" i="47"/>
  <c r="M49" i="47"/>
  <c r="L49" i="47"/>
  <c r="AS48" i="47"/>
  <c r="AR48" i="47"/>
  <c r="AC48" i="47"/>
  <c r="AB48" i="47"/>
  <c r="Y48" i="47"/>
  <c r="X48" i="47"/>
  <c r="U48" i="47"/>
  <c r="T48" i="47"/>
  <c r="M48" i="47"/>
  <c r="L48" i="47"/>
  <c r="AW47" i="47"/>
  <c r="AV47" i="47"/>
  <c r="AS47" i="47"/>
  <c r="AR47" i="47"/>
  <c r="AC47" i="47"/>
  <c r="AB47" i="47"/>
  <c r="Y47" i="47"/>
  <c r="X47" i="47"/>
  <c r="U47" i="47"/>
  <c r="T47" i="47"/>
  <c r="M47" i="47"/>
  <c r="L47" i="47"/>
  <c r="AW46" i="47"/>
  <c r="AV46" i="47"/>
  <c r="AS46" i="47"/>
  <c r="AR46" i="47"/>
  <c r="AC46" i="47"/>
  <c r="AB46" i="47"/>
  <c r="Y46" i="47"/>
  <c r="X46" i="47"/>
  <c r="U46" i="47"/>
  <c r="T46" i="47"/>
  <c r="M46" i="47"/>
  <c r="L46" i="47"/>
  <c r="BA45" i="47"/>
  <c r="AZ45" i="47"/>
  <c r="AW45" i="47"/>
  <c r="AV45" i="47"/>
  <c r="AS45" i="47"/>
  <c r="AR45" i="47"/>
  <c r="AC45" i="47"/>
  <c r="AB45" i="47"/>
  <c r="Y45" i="47"/>
  <c r="X45" i="47"/>
  <c r="U45" i="47"/>
  <c r="T45" i="47"/>
  <c r="M45" i="47"/>
  <c r="L45" i="47"/>
  <c r="BA44" i="47"/>
  <c r="AZ44" i="47"/>
  <c r="AW44" i="47"/>
  <c r="AV44" i="47"/>
  <c r="AS44" i="47"/>
  <c r="AR44" i="47"/>
  <c r="AC44" i="47"/>
  <c r="AB44" i="47"/>
  <c r="Y44" i="47"/>
  <c r="X44" i="47"/>
  <c r="U44" i="47"/>
  <c r="T44" i="47"/>
  <c r="Q44" i="47"/>
  <c r="P44" i="47"/>
  <c r="M44" i="47"/>
  <c r="L44" i="47"/>
  <c r="BA43" i="47"/>
  <c r="AZ43" i="47"/>
  <c r="AW43" i="47"/>
  <c r="AV43" i="47"/>
  <c r="AS43" i="47"/>
  <c r="AR43" i="47"/>
  <c r="AO43" i="47"/>
  <c r="AN43" i="47"/>
  <c r="AG43" i="47"/>
  <c r="AF43" i="47"/>
  <c r="AC43" i="47"/>
  <c r="AB43" i="47"/>
  <c r="Y43" i="47"/>
  <c r="X43" i="47"/>
  <c r="U43" i="47"/>
  <c r="T43" i="47"/>
  <c r="Q43" i="47"/>
  <c r="P43" i="47"/>
  <c r="M43" i="47"/>
  <c r="L43" i="47"/>
  <c r="BA42" i="47"/>
  <c r="AZ42" i="47"/>
  <c r="AW42" i="47"/>
  <c r="AV42" i="47"/>
  <c r="AS42" i="47"/>
  <c r="AR42" i="47"/>
  <c r="AO42" i="47"/>
  <c r="AN42" i="47"/>
  <c r="AG42" i="47"/>
  <c r="AF42" i="47"/>
  <c r="AC42" i="47"/>
  <c r="AB42" i="47"/>
  <c r="Y42" i="47"/>
  <c r="X42" i="47"/>
  <c r="U42" i="47"/>
  <c r="T42" i="47"/>
  <c r="Q42" i="47"/>
  <c r="P42" i="47"/>
  <c r="M42" i="47"/>
  <c r="L42" i="47"/>
  <c r="BA41" i="47"/>
  <c r="AZ41" i="47"/>
  <c r="AW41" i="47"/>
  <c r="AV41" i="47"/>
  <c r="AS41" i="47"/>
  <c r="AR41" i="47"/>
  <c r="AO41" i="47"/>
  <c r="AN41" i="47"/>
  <c r="AG41" i="47"/>
  <c r="AF41" i="47"/>
  <c r="AC41" i="47"/>
  <c r="AB41" i="47"/>
  <c r="Y41" i="47"/>
  <c r="X41" i="47"/>
  <c r="U41" i="47"/>
  <c r="T41" i="47"/>
  <c r="Q41" i="47"/>
  <c r="P41" i="47"/>
  <c r="M41" i="47"/>
  <c r="L41" i="47"/>
  <c r="BA40" i="47"/>
  <c r="AZ40" i="47"/>
  <c r="AW40" i="47"/>
  <c r="AV40" i="47"/>
  <c r="AS40" i="47"/>
  <c r="AR40" i="47"/>
  <c r="AO40" i="47"/>
  <c r="AN40" i="47"/>
  <c r="AG40" i="47"/>
  <c r="AF40" i="47"/>
  <c r="AC40" i="47"/>
  <c r="AB40" i="47"/>
  <c r="Y40" i="47"/>
  <c r="X40" i="47"/>
  <c r="U40" i="47"/>
  <c r="T40" i="47"/>
  <c r="Q40" i="47"/>
  <c r="P40" i="47"/>
  <c r="M40" i="47"/>
  <c r="L40" i="47"/>
  <c r="BA39" i="47"/>
  <c r="AZ39" i="47"/>
  <c r="AW39" i="47"/>
  <c r="AV39" i="47"/>
  <c r="AS39" i="47"/>
  <c r="AR39" i="47"/>
  <c r="AO39" i="47"/>
  <c r="AN39" i="47"/>
  <c r="AG39" i="47"/>
  <c r="AF39" i="47"/>
  <c r="AC39" i="47"/>
  <c r="AB39" i="47"/>
  <c r="Y39" i="47"/>
  <c r="X39" i="47"/>
  <c r="U39" i="47"/>
  <c r="T39" i="47"/>
  <c r="Q39" i="47"/>
  <c r="P39" i="47"/>
  <c r="M39" i="47"/>
  <c r="L39" i="47"/>
  <c r="BA38" i="47"/>
  <c r="AZ38" i="47"/>
  <c r="AW38" i="47"/>
  <c r="AV38" i="47"/>
  <c r="AS38" i="47"/>
  <c r="AR38" i="47"/>
  <c r="AO38" i="47"/>
  <c r="AN38" i="47"/>
  <c r="AG38" i="47"/>
  <c r="AF38" i="47"/>
  <c r="AC38" i="47"/>
  <c r="AB38" i="47"/>
  <c r="Y38" i="47"/>
  <c r="X38" i="47"/>
  <c r="U38" i="47"/>
  <c r="T38" i="47"/>
  <c r="Q38" i="47"/>
  <c r="P38" i="47"/>
  <c r="M38" i="47"/>
  <c r="L38" i="47"/>
  <c r="BA37" i="47"/>
  <c r="AZ37" i="47"/>
  <c r="AW37" i="47"/>
  <c r="AV37" i="47"/>
  <c r="AS37" i="47"/>
  <c r="AR37" i="47"/>
  <c r="AO37" i="47"/>
  <c r="AN37" i="47"/>
  <c r="AG37" i="47"/>
  <c r="AF37" i="47"/>
  <c r="AC37" i="47"/>
  <c r="AB37" i="47"/>
  <c r="Y37" i="47"/>
  <c r="X37" i="47"/>
  <c r="U37" i="47"/>
  <c r="T37" i="47"/>
  <c r="Q37" i="47"/>
  <c r="P37" i="47"/>
  <c r="M37" i="47"/>
  <c r="L37" i="47"/>
  <c r="BA36" i="47"/>
  <c r="AZ36" i="47"/>
  <c r="AW36" i="47"/>
  <c r="AV36" i="47"/>
  <c r="AS36" i="47"/>
  <c r="AR36" i="47"/>
  <c r="AO36" i="47"/>
  <c r="AN36" i="47"/>
  <c r="AG36" i="47"/>
  <c r="AF36" i="47"/>
  <c r="AC36" i="47"/>
  <c r="AB36" i="47"/>
  <c r="Y36" i="47"/>
  <c r="X36" i="47"/>
  <c r="U36" i="47"/>
  <c r="T36" i="47"/>
  <c r="Q36" i="47"/>
  <c r="P36" i="47"/>
  <c r="M36" i="47"/>
  <c r="L36" i="47"/>
  <c r="BA35" i="47"/>
  <c r="AZ35" i="47"/>
  <c r="AW35" i="47"/>
  <c r="AV35" i="47"/>
  <c r="AS35" i="47"/>
  <c r="AR35" i="47"/>
  <c r="AO35" i="47"/>
  <c r="AN35" i="47"/>
  <c r="AG35" i="47"/>
  <c r="AF35" i="47"/>
  <c r="AC35" i="47"/>
  <c r="AB35" i="47"/>
  <c r="Y35" i="47"/>
  <c r="X35" i="47"/>
  <c r="U35" i="47"/>
  <c r="T35" i="47"/>
  <c r="Q35" i="47"/>
  <c r="P35" i="47"/>
  <c r="M35" i="47"/>
  <c r="L35" i="47"/>
  <c r="BA34" i="47"/>
  <c r="AZ34" i="47"/>
  <c r="AW34" i="47"/>
  <c r="AV34" i="47"/>
  <c r="AS34" i="47"/>
  <c r="AR34" i="47"/>
  <c r="AO34" i="47"/>
  <c r="AN34" i="47"/>
  <c r="AG34" i="47"/>
  <c r="AF34" i="47"/>
  <c r="AC34" i="47"/>
  <c r="AB34" i="47"/>
  <c r="Y34" i="47"/>
  <c r="X34" i="47"/>
  <c r="U34" i="47"/>
  <c r="T34" i="47"/>
  <c r="Q34" i="47"/>
  <c r="P34" i="47"/>
  <c r="M34" i="47"/>
  <c r="L34" i="47"/>
  <c r="BA33" i="47"/>
  <c r="AZ33" i="47"/>
  <c r="AW33" i="47"/>
  <c r="AV33" i="47"/>
  <c r="AS33" i="47"/>
  <c r="AR33" i="47"/>
  <c r="AO33" i="47"/>
  <c r="AN33" i="47"/>
  <c r="AG33" i="47"/>
  <c r="AF33" i="47"/>
  <c r="AC33" i="47"/>
  <c r="AB33" i="47"/>
  <c r="Y33" i="47"/>
  <c r="X33" i="47"/>
  <c r="U33" i="47"/>
  <c r="T33" i="47"/>
  <c r="Q33" i="47"/>
  <c r="P33" i="47"/>
  <c r="M33" i="47"/>
  <c r="L33" i="47"/>
  <c r="BA32" i="47"/>
  <c r="AZ32" i="47"/>
  <c r="AW32" i="47"/>
  <c r="AV32" i="47"/>
  <c r="AS32" i="47"/>
  <c r="AR32" i="47"/>
  <c r="AO32" i="47"/>
  <c r="AN32" i="47"/>
  <c r="AG32" i="47"/>
  <c r="AF32" i="47"/>
  <c r="AC32" i="47"/>
  <c r="AB32" i="47"/>
  <c r="Y32" i="47"/>
  <c r="X32" i="47"/>
  <c r="U32" i="47"/>
  <c r="T32" i="47"/>
  <c r="Q32" i="47"/>
  <c r="P32" i="47"/>
  <c r="M32" i="47"/>
  <c r="L32" i="47"/>
  <c r="BA31" i="47"/>
  <c r="AZ31" i="47"/>
  <c r="AW31" i="47"/>
  <c r="AV31" i="47"/>
  <c r="AS31" i="47"/>
  <c r="AR31" i="47"/>
  <c r="AO31" i="47"/>
  <c r="AN31" i="47"/>
  <c r="AG31" i="47"/>
  <c r="AF31" i="47"/>
  <c r="AC31" i="47"/>
  <c r="AB31" i="47"/>
  <c r="Y31" i="47"/>
  <c r="X31" i="47"/>
  <c r="U31" i="47"/>
  <c r="T31" i="47"/>
  <c r="Q31" i="47"/>
  <c r="P31" i="47"/>
  <c r="M31" i="47"/>
  <c r="L31" i="47"/>
  <c r="BA30" i="47"/>
  <c r="AZ30" i="47"/>
  <c r="AW30" i="47"/>
  <c r="AV30" i="47"/>
  <c r="AS30" i="47"/>
  <c r="AR30" i="47"/>
  <c r="AO30" i="47"/>
  <c r="AN30" i="47"/>
  <c r="AG30" i="47"/>
  <c r="AF30" i="47"/>
  <c r="AC30" i="47"/>
  <c r="AB30" i="47"/>
  <c r="Y30" i="47"/>
  <c r="X30" i="47"/>
  <c r="U30" i="47"/>
  <c r="T30" i="47"/>
  <c r="Q30" i="47"/>
  <c r="P30" i="47"/>
  <c r="M30" i="47"/>
  <c r="L30" i="47"/>
  <c r="BA29" i="47"/>
  <c r="AZ29" i="47"/>
  <c r="AW29" i="47"/>
  <c r="AV29" i="47"/>
  <c r="AS29" i="47"/>
  <c r="AR29" i="47"/>
  <c r="AO29" i="47"/>
  <c r="AN29" i="47"/>
  <c r="AG29" i="47"/>
  <c r="AF29" i="47"/>
  <c r="AC29" i="47"/>
  <c r="AB29" i="47"/>
  <c r="Y29" i="47"/>
  <c r="X29" i="47"/>
  <c r="U29" i="47"/>
  <c r="T29" i="47"/>
  <c r="Q29" i="47"/>
  <c r="P29" i="47"/>
  <c r="M29" i="47"/>
  <c r="L29" i="47"/>
  <c r="BA28" i="47"/>
  <c r="AZ28" i="47"/>
  <c r="AW28" i="47"/>
  <c r="AV28" i="47"/>
  <c r="AS28" i="47"/>
  <c r="AR28" i="47"/>
  <c r="AO28" i="47"/>
  <c r="AN28" i="47"/>
  <c r="AG28" i="47"/>
  <c r="AF28" i="47"/>
  <c r="AC28" i="47"/>
  <c r="AB28" i="47"/>
  <c r="Y28" i="47"/>
  <c r="X28" i="47"/>
  <c r="U28" i="47"/>
  <c r="T28" i="47"/>
  <c r="Q28" i="47"/>
  <c r="P28" i="47"/>
  <c r="M28" i="47"/>
  <c r="L28" i="47"/>
  <c r="BA27" i="47"/>
  <c r="AZ27" i="47"/>
  <c r="AW27" i="47"/>
  <c r="AV27" i="47"/>
  <c r="AS27" i="47"/>
  <c r="AR27" i="47"/>
  <c r="AO27" i="47"/>
  <c r="AN27" i="47"/>
  <c r="AG27" i="47"/>
  <c r="AF27" i="47"/>
  <c r="AC27" i="47"/>
  <c r="AB27" i="47"/>
  <c r="Y27" i="47"/>
  <c r="X27" i="47"/>
  <c r="U27" i="47"/>
  <c r="T27" i="47"/>
  <c r="Q27" i="47"/>
  <c r="P27" i="47"/>
  <c r="M27" i="47"/>
  <c r="L27" i="47"/>
  <c r="BA26" i="47"/>
  <c r="AZ26" i="47"/>
  <c r="AW26" i="47"/>
  <c r="AV26" i="47"/>
  <c r="AS26" i="47"/>
  <c r="AR26" i="47"/>
  <c r="AO26" i="47"/>
  <c r="AN26" i="47"/>
  <c r="AK26" i="47"/>
  <c r="AJ26" i="47"/>
  <c r="AG26" i="47"/>
  <c r="AF26" i="47"/>
  <c r="AC26" i="47"/>
  <c r="AB26" i="47"/>
  <c r="Y26" i="47"/>
  <c r="X26" i="47"/>
  <c r="U26" i="47"/>
  <c r="T26" i="47"/>
  <c r="Q26" i="47"/>
  <c r="P26" i="47"/>
  <c r="M26" i="47"/>
  <c r="L26" i="47"/>
  <c r="I26" i="47"/>
  <c r="H26" i="47"/>
  <c r="E26" i="47"/>
  <c r="C2" i="45"/>
  <c r="S36" i="47" l="1"/>
  <c r="AA50" i="47"/>
  <c r="AA60" i="47"/>
  <c r="AL43" i="47"/>
  <c r="Z27" i="47"/>
  <c r="Z35" i="47"/>
  <c r="W43" i="47"/>
  <c r="AQ47" i="47"/>
  <c r="AQ29" i="47"/>
  <c r="AQ40" i="47"/>
  <c r="S41" i="47"/>
  <c r="AA62" i="47"/>
  <c r="K68" i="47"/>
  <c r="K92" i="47"/>
  <c r="S48" i="47"/>
  <c r="AL39" i="47"/>
  <c r="AL35" i="47"/>
  <c r="AI27" i="47"/>
  <c r="AY26" i="47"/>
  <c r="AY34" i="47"/>
  <c r="AY42" i="47"/>
  <c r="AY32" i="47"/>
  <c r="AY38" i="47"/>
  <c r="AQ37" i="47"/>
  <c r="AY40" i="47"/>
  <c r="AA57" i="47"/>
  <c r="AA69" i="47"/>
  <c r="AA73" i="47"/>
  <c r="V32" i="47"/>
  <c r="AA51" i="47"/>
  <c r="W26" i="47"/>
  <c r="AQ42" i="47"/>
  <c r="AI46" i="47"/>
  <c r="AI38" i="47"/>
  <c r="AT50" i="47"/>
  <c r="AI26" i="47"/>
  <c r="AI39" i="47"/>
  <c r="AH33" i="47"/>
  <c r="AD37" i="47"/>
  <c r="AA49" i="47"/>
  <c r="AD55" i="47"/>
  <c r="W49" i="47"/>
  <c r="W41" i="47"/>
  <c r="W38" i="47"/>
  <c r="Z40" i="47"/>
  <c r="Z43" i="47"/>
  <c r="W48" i="47"/>
  <c r="R41" i="47"/>
  <c r="O29" i="47"/>
  <c r="O41" i="47"/>
  <c r="R27" i="47"/>
  <c r="O42" i="47"/>
  <c r="O30" i="47"/>
  <c r="O36" i="47"/>
  <c r="K30" i="47"/>
  <c r="N52" i="47"/>
  <c r="K59" i="47"/>
  <c r="K87" i="47"/>
  <c r="AT45" i="47"/>
  <c r="W27" i="47"/>
  <c r="R28" i="47"/>
  <c r="W29" i="47"/>
  <c r="BB36" i="47"/>
  <c r="O38" i="47"/>
  <c r="R40" i="47"/>
  <c r="V53" i="47"/>
  <c r="AD54" i="47"/>
  <c r="AA56" i="47"/>
  <c r="AA58" i="47"/>
  <c r="K29" i="47"/>
  <c r="N31" i="47"/>
  <c r="K33" i="47"/>
  <c r="N41" i="47"/>
  <c r="R44" i="47"/>
  <c r="K55" i="47"/>
  <c r="K93" i="47"/>
  <c r="AL45" i="47"/>
  <c r="AK22" i="47"/>
  <c r="Z28" i="47"/>
  <c r="AQ28" i="47"/>
  <c r="AY29" i="47"/>
  <c r="AQ30" i="47"/>
  <c r="AQ32" i="47"/>
  <c r="W34" i="47"/>
  <c r="AT34" i="47"/>
  <c r="O35" i="47"/>
  <c r="AY35" i="47"/>
  <c r="BB37" i="47"/>
  <c r="S47" i="47"/>
  <c r="Z48" i="47"/>
  <c r="S49" i="47"/>
  <c r="S29" i="47"/>
  <c r="S31" i="47"/>
  <c r="S33" i="47"/>
  <c r="AY43" i="47"/>
  <c r="AI36" i="47"/>
  <c r="K43" i="47"/>
  <c r="N59" i="47"/>
  <c r="K34" i="47"/>
  <c r="N38" i="47"/>
  <c r="K48" i="47"/>
  <c r="N64" i="47"/>
  <c r="N50" i="47"/>
  <c r="K42" i="47"/>
  <c r="K44" i="47"/>
  <c r="K81" i="47"/>
  <c r="K39" i="47"/>
  <c r="K50" i="47"/>
  <c r="N90" i="47"/>
  <c r="K36" i="47"/>
  <c r="AA41" i="47"/>
  <c r="AD43" i="47"/>
  <c r="AD46" i="47"/>
  <c r="AA35" i="47"/>
  <c r="AA32" i="47"/>
  <c r="S42" i="47"/>
  <c r="S39" i="47"/>
  <c r="Z42" i="47"/>
  <c r="Z39" i="47"/>
  <c r="W35" i="47"/>
  <c r="R36" i="47"/>
  <c r="R30" i="47"/>
  <c r="K79" i="47"/>
  <c r="K67" i="47"/>
  <c r="AQ44" i="47"/>
  <c r="AQ41" i="47"/>
  <c r="AQ38" i="47"/>
  <c r="AQ36" i="47"/>
  <c r="BB41" i="47"/>
  <c r="AY39" i="47"/>
  <c r="C40" i="47"/>
  <c r="F47" i="47"/>
  <c r="C42" i="47"/>
  <c r="C38" i="47"/>
  <c r="C49" i="47"/>
  <c r="C47" i="47"/>
  <c r="C39" i="47"/>
  <c r="AL34" i="47"/>
  <c r="AL37" i="47"/>
  <c r="AI40" i="47"/>
  <c r="AL32" i="47"/>
  <c r="AI28" i="47"/>
  <c r="AD47" i="47"/>
  <c r="AD51" i="47"/>
  <c r="AA29" i="47"/>
  <c r="AD31" i="47"/>
  <c r="AA33" i="47"/>
  <c r="AA39" i="47"/>
  <c r="AD50" i="47"/>
  <c r="AA64" i="47"/>
  <c r="AA66" i="47"/>
  <c r="AA68" i="47"/>
  <c r="AA70" i="47"/>
  <c r="AA72" i="47"/>
  <c r="AA74" i="47"/>
  <c r="AA37" i="47"/>
  <c r="AA43" i="47"/>
  <c r="AA28" i="47"/>
  <c r="AD36" i="47"/>
  <c r="AA40" i="47"/>
  <c r="AA42" i="47"/>
  <c r="AA59" i="47"/>
  <c r="AA61" i="47"/>
  <c r="AA65" i="47"/>
  <c r="AA67" i="47"/>
  <c r="AD69" i="47"/>
  <c r="AA27" i="47"/>
  <c r="S32" i="47"/>
  <c r="F36" i="47"/>
  <c r="F49" i="47"/>
  <c r="F39" i="47"/>
  <c r="C37" i="47"/>
  <c r="BB40" i="47"/>
  <c r="BB31" i="47"/>
  <c r="AY28" i="47"/>
  <c r="AY30" i="47"/>
  <c r="BB38" i="47"/>
  <c r="AX47" i="47"/>
  <c r="AQ31" i="47"/>
  <c r="AT33" i="47"/>
  <c r="AQ45" i="47"/>
  <c r="AT48" i="47"/>
  <c r="AT43" i="47"/>
  <c r="AQ34" i="47"/>
  <c r="AT39" i="47"/>
  <c r="Z38" i="47"/>
  <c r="Z49" i="47"/>
  <c r="W40" i="47"/>
  <c r="W39" i="47"/>
  <c r="Z31" i="47"/>
  <c r="Z33" i="47"/>
  <c r="W37" i="47"/>
  <c r="Z32" i="47"/>
  <c r="R34" i="47"/>
  <c r="R39" i="47"/>
  <c r="R42" i="47"/>
  <c r="R38" i="47"/>
  <c r="R35" i="47"/>
  <c r="R43" i="47"/>
  <c r="F51" i="47"/>
  <c r="C43" i="47"/>
  <c r="C35" i="47"/>
  <c r="F31" i="47"/>
  <c r="C27" i="47"/>
  <c r="F53" i="47"/>
  <c r="F45" i="47"/>
  <c r="F41" i="47"/>
  <c r="F37" i="47"/>
  <c r="F33" i="47"/>
  <c r="F29" i="47"/>
  <c r="AI42" i="47"/>
  <c r="AI35" i="47"/>
  <c r="AL26" i="47"/>
  <c r="AC22" i="47"/>
  <c r="AD39" i="47"/>
  <c r="AA38" i="47"/>
  <c r="AD66" i="47"/>
  <c r="AD74" i="47"/>
  <c r="AA47" i="47"/>
  <c r="AD73" i="47"/>
  <c r="AA75" i="47"/>
  <c r="AA46" i="47"/>
  <c r="AD30" i="47"/>
  <c r="AD32" i="47"/>
  <c r="AD58" i="47"/>
  <c r="V27" i="47"/>
  <c r="S38" i="47"/>
  <c r="V42" i="47"/>
  <c r="K77" i="47"/>
  <c r="N89" i="47"/>
  <c r="N67" i="47"/>
  <c r="N69" i="47"/>
  <c r="K53" i="47"/>
  <c r="K75" i="47"/>
  <c r="K98" i="47"/>
  <c r="K85" i="47"/>
  <c r="K90" i="47"/>
  <c r="K40" i="47"/>
  <c r="K49" i="47"/>
  <c r="K60" i="47"/>
  <c r="K70" i="47"/>
  <c r="K72" i="47"/>
  <c r="K91" i="47"/>
  <c r="K95" i="47"/>
  <c r="N81" i="47"/>
  <c r="K64" i="47"/>
  <c r="K76" i="47"/>
  <c r="K80" i="47"/>
  <c r="K84" i="47"/>
  <c r="N54" i="47"/>
  <c r="K71" i="47"/>
  <c r="K73" i="47"/>
  <c r="K38" i="47"/>
  <c r="N58" i="47"/>
  <c r="N75" i="47"/>
  <c r="K82" i="47"/>
  <c r="K86" i="47"/>
  <c r="N97" i="47"/>
  <c r="K31" i="47"/>
  <c r="N49" i="47"/>
  <c r="N51" i="47"/>
  <c r="N68" i="47"/>
  <c r="N79" i="47"/>
  <c r="N83" i="47"/>
  <c r="N87" i="47"/>
  <c r="N95" i="47"/>
  <c r="K41" i="47"/>
  <c r="N48" i="47"/>
  <c r="N63" i="47"/>
  <c r="K65" i="47"/>
  <c r="K96" i="47"/>
  <c r="O37" i="47"/>
  <c r="R37" i="47"/>
  <c r="K54" i="47"/>
  <c r="AY41" i="47"/>
  <c r="Z34" i="47"/>
  <c r="V38" i="47"/>
  <c r="Z41" i="47"/>
  <c r="AT41" i="47"/>
  <c r="N42" i="47"/>
  <c r="AD61" i="47"/>
  <c r="N66" i="47"/>
  <c r="N78" i="47"/>
  <c r="C51" i="47"/>
  <c r="AY37" i="47"/>
  <c r="AA54" i="47"/>
  <c r="AQ39" i="47"/>
  <c r="W42" i="47"/>
  <c r="AI45" i="47"/>
  <c r="AY36" i="47"/>
  <c r="AA30" i="47"/>
  <c r="K89" i="47"/>
  <c r="K51" i="47"/>
  <c r="AQ43" i="47"/>
  <c r="F43" i="47"/>
  <c r="AT31" i="47"/>
  <c r="V26" i="47"/>
  <c r="N27" i="47"/>
  <c r="K27" i="47"/>
  <c r="AY27" i="47"/>
  <c r="V28" i="47"/>
  <c r="R29" i="47"/>
  <c r="Z29" i="47"/>
  <c r="AT29" i="47"/>
  <c r="BB29" i="47"/>
  <c r="Z30" i="47"/>
  <c r="AY31" i="47"/>
  <c r="N37" i="47"/>
  <c r="K37" i="47"/>
  <c r="O39" i="47"/>
  <c r="S50" i="47"/>
  <c r="N92" i="47"/>
  <c r="N94" i="47"/>
  <c r="AL31" i="47"/>
  <c r="R31" i="47"/>
  <c r="O31" i="47"/>
  <c r="AD60" i="47"/>
  <c r="N76" i="47"/>
  <c r="AA36" i="47"/>
  <c r="K97" i="47"/>
  <c r="AQ48" i="47"/>
  <c r="AA31" i="47"/>
  <c r="C29" i="47"/>
  <c r="N33" i="47"/>
  <c r="V36" i="47"/>
  <c r="AA48" i="47"/>
  <c r="N56" i="47"/>
  <c r="K56" i="47"/>
  <c r="N71" i="47"/>
  <c r="N72" i="47"/>
  <c r="C41" i="47"/>
  <c r="AI47" i="47"/>
  <c r="Z26" i="47"/>
  <c r="BB26" i="47"/>
  <c r="N28" i="47"/>
  <c r="O28" i="47"/>
  <c r="AT28" i="47"/>
  <c r="N29" i="47"/>
  <c r="AD29" i="47"/>
  <c r="AP29" i="47"/>
  <c r="V30" i="47"/>
  <c r="AM31" i="47"/>
  <c r="N32" i="47"/>
  <c r="O33" i="47"/>
  <c r="AY33" i="47"/>
  <c r="AA34" i="47"/>
  <c r="BB34" i="47"/>
  <c r="AT36" i="47"/>
  <c r="S37" i="47"/>
  <c r="N39" i="47"/>
  <c r="BB39" i="47"/>
  <c r="O40" i="47"/>
  <c r="AT40" i="47"/>
  <c r="AD41" i="47"/>
  <c r="BB42" i="47"/>
  <c r="O43" i="47"/>
  <c r="O44" i="47"/>
  <c r="AT47" i="47"/>
  <c r="V48" i="47"/>
  <c r="AT49" i="47"/>
  <c r="V51" i="47"/>
  <c r="K52" i="47"/>
  <c r="AA52" i="47"/>
  <c r="S53" i="47"/>
  <c r="N55" i="47"/>
  <c r="K57" i="47"/>
  <c r="N60" i="47"/>
  <c r="N61" i="47"/>
  <c r="K62" i="47"/>
  <c r="K63" i="47"/>
  <c r="AD65" i="47"/>
  <c r="AD70" i="47"/>
  <c r="AD71" i="47"/>
  <c r="N77" i="47"/>
  <c r="N93" i="47"/>
  <c r="C52" i="47"/>
  <c r="C50" i="47"/>
  <c r="C48" i="47"/>
  <c r="C46" i="47"/>
  <c r="C32" i="47"/>
  <c r="C28" i="47"/>
  <c r="AL38" i="47"/>
  <c r="AI37" i="47"/>
  <c r="AL27" i="47"/>
  <c r="BB30" i="47"/>
  <c r="AT32" i="47"/>
  <c r="BB32" i="47"/>
  <c r="S34" i="47"/>
  <c r="AH34" i="47"/>
  <c r="V35" i="47"/>
  <c r="Z37" i="47"/>
  <c r="AT37" i="47"/>
  <c r="AX38" i="47"/>
  <c r="N40" i="47"/>
  <c r="N43" i="47"/>
  <c r="S43" i="47"/>
  <c r="AD49" i="47"/>
  <c r="N53" i="47"/>
  <c r="AD53" i="47"/>
  <c r="AD57" i="47"/>
  <c r="AD62" i="47"/>
  <c r="AD63" i="47"/>
  <c r="AD68" i="47"/>
  <c r="N74" i="47"/>
  <c r="N82" i="47"/>
  <c r="N84" i="47"/>
  <c r="N88" i="47"/>
  <c r="N98" i="47"/>
  <c r="AI43" i="47"/>
  <c r="AI41" i="47"/>
  <c r="AL33" i="47"/>
  <c r="F26" i="47"/>
  <c r="C26" i="47"/>
  <c r="F28" i="47"/>
  <c r="AP35" i="47"/>
  <c r="AM39" i="47"/>
  <c r="AM30" i="47"/>
  <c r="AM33" i="47"/>
  <c r="AP43" i="47"/>
  <c r="AP30" i="47"/>
  <c r="AM35" i="47"/>
  <c r="AM43" i="47"/>
  <c r="AM32" i="47"/>
  <c r="AM27" i="47"/>
  <c r="AP31" i="47"/>
  <c r="AM26" i="47"/>
  <c r="AP28" i="47"/>
  <c r="AM28" i="47"/>
  <c r="AP33" i="47"/>
  <c r="AE35" i="47"/>
  <c r="AE41" i="47"/>
  <c r="AE31" i="47"/>
  <c r="AE33" i="47"/>
  <c r="AE32" i="47"/>
  <c r="AH38" i="47"/>
  <c r="AH40" i="47"/>
  <c r="AE30" i="47"/>
  <c r="AE37" i="47"/>
  <c r="V34" i="47"/>
  <c r="V40" i="47"/>
  <c r="S26" i="47"/>
  <c r="S54" i="47"/>
  <c r="S35" i="47"/>
  <c r="S51" i="47"/>
  <c r="V33" i="47"/>
  <c r="S52" i="47"/>
  <c r="C33" i="47"/>
  <c r="AU26" i="47"/>
  <c r="AX39" i="47"/>
  <c r="AX42" i="47"/>
  <c r="AX41" i="47"/>
  <c r="AX43" i="47"/>
  <c r="AX27" i="47"/>
  <c r="AU38" i="47"/>
  <c r="AU29" i="47"/>
  <c r="AU42" i="47"/>
  <c r="AH28" i="47"/>
  <c r="AH29" i="47"/>
  <c r="AH42" i="47"/>
  <c r="AH43" i="47"/>
  <c r="AE43" i="47"/>
  <c r="AE34" i="47"/>
  <c r="AG22" i="47"/>
  <c r="AH32" i="47"/>
  <c r="AH35" i="47"/>
  <c r="AE40" i="47"/>
  <c r="AH26" i="47"/>
  <c r="AE26" i="47"/>
  <c r="AH36" i="47"/>
  <c r="AH41" i="47"/>
  <c r="AH27" i="47"/>
  <c r="AE28" i="47"/>
  <c r="AH37" i="47"/>
  <c r="AE36" i="47"/>
  <c r="AE38" i="47"/>
  <c r="AE42" i="47"/>
  <c r="AU32" i="47"/>
  <c r="AU43" i="47"/>
  <c r="AX30" i="47"/>
  <c r="AX28" i="47"/>
  <c r="AX29" i="47"/>
  <c r="AU33" i="47"/>
  <c r="AU35" i="47"/>
  <c r="AX40" i="47"/>
  <c r="AU40" i="47"/>
  <c r="AU30" i="47"/>
  <c r="AU27" i="47"/>
  <c r="AX33" i="47"/>
  <c r="AU28" i="47"/>
  <c r="AX32" i="47"/>
  <c r="AU34" i="47"/>
  <c r="E22" i="47"/>
  <c r="K26" i="47"/>
  <c r="W28" i="47"/>
  <c r="V29" i="47"/>
  <c r="AM29" i="47"/>
  <c r="AD33" i="47"/>
  <c r="N34" i="47"/>
  <c r="AM34" i="47"/>
  <c r="AX35" i="47"/>
  <c r="Z36" i="47"/>
  <c r="AP36" i="47"/>
  <c r="AU36" i="47"/>
  <c r="V37" i="47"/>
  <c r="AT38" i="47"/>
  <c r="AH39" i="47"/>
  <c r="AP40" i="47"/>
  <c r="AP41" i="47"/>
  <c r="AU41" i="47"/>
  <c r="AD42" i="47"/>
  <c r="AM42" i="47"/>
  <c r="N44" i="47"/>
  <c r="S44" i="47"/>
  <c r="AA44" i="47"/>
  <c r="K45" i="47"/>
  <c r="W45" i="47"/>
  <c r="AX45" i="47"/>
  <c r="N46" i="47"/>
  <c r="Z46" i="47"/>
  <c r="AQ46" i="47"/>
  <c r="W47" i="47"/>
  <c r="V50" i="47"/>
  <c r="C53" i="47"/>
  <c r="C45" i="47"/>
  <c r="F35" i="47"/>
  <c r="C31" i="47"/>
  <c r="F27" i="47"/>
  <c r="AL42" i="47"/>
  <c r="AL40" i="47"/>
  <c r="AL28" i="47"/>
  <c r="AL47" i="47"/>
  <c r="AI31" i="47"/>
  <c r="AI29" i="47"/>
  <c r="J26" i="47"/>
  <c r="O26" i="47"/>
  <c r="AP27" i="47"/>
  <c r="AD28" i="47"/>
  <c r="BB28" i="47"/>
  <c r="N30" i="47"/>
  <c r="V31" i="47"/>
  <c r="AX34" i="47"/>
  <c r="K35" i="47"/>
  <c r="AD35" i="47"/>
  <c r="AQ35" i="47"/>
  <c r="AP37" i="47"/>
  <c r="AU37" i="47"/>
  <c r="AD38" i="47"/>
  <c r="AM38" i="47"/>
  <c r="S40" i="47"/>
  <c r="V41" i="47"/>
  <c r="AT42" i="47"/>
  <c r="BB43" i="47"/>
  <c r="W44" i="47"/>
  <c r="AY44" i="47"/>
  <c r="S45" i="47"/>
  <c r="AA45" i="47"/>
  <c r="BB45" i="47"/>
  <c r="V46" i="47"/>
  <c r="AU46" i="47"/>
  <c r="F52" i="47"/>
  <c r="F50" i="47"/>
  <c r="F48" i="47"/>
  <c r="F46" i="47"/>
  <c r="F42" i="47"/>
  <c r="F40" i="47"/>
  <c r="F38" i="47"/>
  <c r="C36" i="47"/>
  <c r="F32" i="47"/>
  <c r="AL46" i="47"/>
  <c r="AL36" i="47"/>
  <c r="O27" i="47"/>
  <c r="S30" i="47"/>
  <c r="AD48" i="47"/>
  <c r="AX44" i="47"/>
  <c r="AU44" i="47"/>
  <c r="N47" i="47"/>
  <c r="K47" i="47"/>
  <c r="AI48" i="47"/>
  <c r="AL48" i="47"/>
  <c r="AL44" i="47"/>
  <c r="AI44" i="47"/>
  <c r="AD26" i="47"/>
  <c r="AA26" i="47"/>
  <c r="AS22" i="47"/>
  <c r="AT26" i="47"/>
  <c r="AQ26" i="47"/>
  <c r="AW22" i="47"/>
  <c r="AX26" i="47"/>
  <c r="AT27" i="47"/>
  <c r="AQ27" i="47"/>
  <c r="AU31" i="47"/>
  <c r="AX31" i="47"/>
  <c r="O32" i="47"/>
  <c r="R32" i="47"/>
  <c r="C44" i="47"/>
  <c r="F44" i="47"/>
  <c r="C34" i="47"/>
  <c r="F34" i="47"/>
  <c r="C30" i="47"/>
  <c r="F30" i="47"/>
  <c r="AL30" i="47"/>
  <c r="AI30" i="47"/>
  <c r="E20" i="47"/>
  <c r="AP26" i="47"/>
  <c r="N26" i="47"/>
  <c r="K28" i="47"/>
  <c r="AQ49" i="47"/>
  <c r="AE39" i="47"/>
  <c r="AX37" i="47"/>
  <c r="AX36" i="47"/>
  <c r="W36" i="47"/>
  <c r="R26" i="47"/>
  <c r="G26" i="47"/>
  <c r="K83" i="47"/>
  <c r="AA71" i="47"/>
  <c r="AA63" i="47"/>
  <c r="AA55" i="47"/>
  <c r="AI32" i="47"/>
  <c r="W31" i="47"/>
  <c r="AE29" i="47"/>
  <c r="S28" i="47"/>
  <c r="AQ50" i="47"/>
  <c r="K88" i="47"/>
  <c r="K74" i="47"/>
  <c r="K66" i="47"/>
  <c r="K58" i="47"/>
  <c r="AU45" i="47"/>
  <c r="AM41" i="47"/>
  <c r="AM37" i="47"/>
  <c r="K32" i="47"/>
  <c r="W32" i="47"/>
  <c r="AE27" i="47"/>
  <c r="I22" i="47"/>
  <c r="M22" i="47"/>
  <c r="Q22" i="47"/>
  <c r="U22" i="47"/>
  <c r="Y22" i="47"/>
  <c r="AO22" i="47"/>
  <c r="BA22" i="47"/>
  <c r="S27" i="47"/>
  <c r="AD27" i="47"/>
  <c r="BB27" i="47"/>
  <c r="W30" i="47"/>
  <c r="AH30" i="47"/>
  <c r="AT30" i="47"/>
  <c r="AH31" i="47"/>
  <c r="AP32" i="47"/>
  <c r="R33" i="47"/>
  <c r="W33" i="47"/>
  <c r="AQ33" i="47"/>
  <c r="BB33" i="47"/>
  <c r="O34" i="47"/>
  <c r="AD34" i="47"/>
  <c r="AI34" i="47"/>
  <c r="AP34" i="47"/>
  <c r="N35" i="47"/>
  <c r="AT35" i="47"/>
  <c r="BB35" i="47"/>
  <c r="N36" i="47"/>
  <c r="AM36" i="47"/>
  <c r="AP38" i="47"/>
  <c r="V39" i="47"/>
  <c r="AP39" i="47"/>
  <c r="AU39" i="47"/>
  <c r="AD40" i="47"/>
  <c r="AM40" i="47"/>
  <c r="AP42" i="47"/>
  <c r="V43" i="47"/>
  <c r="V44" i="47"/>
  <c r="Z44" i="47"/>
  <c r="AD44" i="47"/>
  <c r="AT44" i="47"/>
  <c r="BB44" i="47"/>
  <c r="N45" i="47"/>
  <c r="V45" i="47"/>
  <c r="Z45" i="47"/>
  <c r="AD45" i="47"/>
  <c r="AY45" i="47"/>
  <c r="K46" i="47"/>
  <c r="S46" i="47"/>
  <c r="W46" i="47"/>
  <c r="AT46" i="47"/>
  <c r="AX46" i="47"/>
  <c r="V47" i="47"/>
  <c r="Z47" i="47"/>
  <c r="AU47" i="47"/>
  <c r="V49" i="47"/>
  <c r="V52" i="47"/>
  <c r="AD52" i="47"/>
  <c r="AA53" i="47"/>
  <c r="V54" i="47"/>
  <c r="AD56" i="47"/>
  <c r="N57" i="47"/>
  <c r="AD59" i="47"/>
  <c r="K61" i="47"/>
  <c r="N62" i="47"/>
  <c r="AD64" i="47"/>
  <c r="N65" i="47"/>
  <c r="AD67" i="47"/>
  <c r="K69" i="47"/>
  <c r="N70" i="47"/>
  <c r="AD72" i="47"/>
  <c r="N73" i="47"/>
  <c r="AD75" i="47"/>
  <c r="K78" i="47"/>
  <c r="N80" i="47"/>
  <c r="N85" i="47"/>
  <c r="N86" i="47"/>
  <c r="N91" i="47"/>
  <c r="K94" i="47"/>
  <c r="N96" i="47"/>
  <c r="AL41" i="47"/>
  <c r="AI33" i="47"/>
  <c r="AL29" i="47"/>
  <c r="AK23" i="47" l="1"/>
  <c r="C14" i="47" s="1"/>
  <c r="C16" i="45" s="1"/>
  <c r="D18" i="47"/>
  <c r="D20" i="45" s="1"/>
  <c r="Q23" i="47"/>
  <c r="C9" i="47" s="1"/>
  <c r="C11" i="45" s="1"/>
  <c r="I23" i="47"/>
  <c r="C7" i="47" s="1"/>
  <c r="C9" i="45" s="1"/>
  <c r="D7" i="47"/>
  <c r="D9" i="45" s="1"/>
  <c r="D13" i="47"/>
  <c r="D15" i="45" s="1"/>
  <c r="D14" i="47"/>
  <c r="F14" i="47" s="1"/>
  <c r="F16" i="45" s="1"/>
  <c r="D6" i="47"/>
  <c r="F6" i="47" s="1"/>
  <c r="D15" i="47"/>
  <c r="F15" i="47" s="1"/>
  <c r="F17" i="45" s="1"/>
  <c r="E23" i="47"/>
  <c r="C6" i="47" s="1"/>
  <c r="C8" i="45" s="1"/>
  <c r="AC23" i="47"/>
  <c r="C12" i="47" s="1"/>
  <c r="C14" i="45" s="1"/>
  <c r="D9" i="47"/>
  <c r="F9" i="47" s="1"/>
  <c r="F11" i="45" s="1"/>
  <c r="D11" i="47"/>
  <c r="BA23" i="47"/>
  <c r="C18" i="47" s="1"/>
  <c r="C20" i="45" s="1"/>
  <c r="Y23" i="47"/>
  <c r="C11" i="47" s="1"/>
  <c r="C13" i="45" s="1"/>
  <c r="D16" i="47"/>
  <c r="AS23" i="47"/>
  <c r="C16" i="47" s="1"/>
  <c r="C18" i="45" s="1"/>
  <c r="AG23" i="47"/>
  <c r="C13" i="47" s="1"/>
  <c r="C15" i="45" s="1"/>
  <c r="D10" i="47"/>
  <c r="AO23" i="47"/>
  <c r="C15" i="47" s="1"/>
  <c r="C17" i="45" s="1"/>
  <c r="U23" i="47"/>
  <c r="C10" i="47" s="1"/>
  <c r="C12" i="45" s="1"/>
  <c r="M23" i="47"/>
  <c r="C8" i="47" s="1"/>
  <c r="C10" i="45" s="1"/>
  <c r="D8" i="47"/>
  <c r="D17" i="47"/>
  <c r="AW23" i="47"/>
  <c r="C17" i="47" s="1"/>
  <c r="C19" i="45" s="1"/>
  <c r="D12" i="47"/>
  <c r="D17" i="45" l="1"/>
  <c r="D11" i="45"/>
  <c r="D16" i="45"/>
  <c r="F18" i="47"/>
  <c r="F20" i="45" s="1"/>
  <c r="F7" i="47"/>
  <c r="F9" i="45" s="1"/>
  <c r="F13" i="47"/>
  <c r="F15" i="45" s="1"/>
  <c r="D8" i="45"/>
  <c r="D14" i="45"/>
  <c r="F12" i="47"/>
  <c r="F14" i="45" s="1"/>
  <c r="D19" i="45"/>
  <c r="F17" i="47"/>
  <c r="F19" i="45" s="1"/>
  <c r="D10" i="45"/>
  <c r="F8" i="47"/>
  <c r="F10" i="45" s="1"/>
  <c r="D12" i="45"/>
  <c r="F10" i="47"/>
  <c r="F12" i="45" s="1"/>
  <c r="F11" i="47"/>
  <c r="F13" i="45" s="1"/>
  <c r="D13" i="45"/>
  <c r="F8" i="45"/>
  <c r="F16" i="47"/>
  <c r="F18" i="45" s="1"/>
  <c r="D18" i="45"/>
  <c r="C2" i="47" l="1"/>
  <c r="C4" i="45" s="1"/>
</calcChain>
</file>

<file path=xl/sharedStrings.xml><?xml version="1.0" encoding="utf-8"?>
<sst xmlns="http://schemas.openxmlformats.org/spreadsheetml/2006/main" count="1235" uniqueCount="722">
  <si>
    <t>Asset and Configuration Management Process</t>
  </si>
  <si>
    <t>GF-15</t>
  </si>
  <si>
    <t>GF-16</t>
  </si>
  <si>
    <t>SLA Management Process</t>
  </si>
  <si>
    <t>SLA-1</t>
  </si>
  <si>
    <t>SLA-2</t>
  </si>
  <si>
    <t>SLA-3</t>
  </si>
  <si>
    <t>SLA-4</t>
  </si>
  <si>
    <t>SLA-5</t>
  </si>
  <si>
    <t>SLA-6</t>
  </si>
  <si>
    <t>SLA-7</t>
  </si>
  <si>
    <t>SLA-8</t>
  </si>
  <si>
    <t>SLA-9</t>
  </si>
  <si>
    <t>SLA-10</t>
  </si>
  <si>
    <t>R-13</t>
  </si>
  <si>
    <t>R-14</t>
  </si>
  <si>
    <t>R-16</t>
  </si>
  <si>
    <t>ChM-1</t>
  </si>
  <si>
    <t>ChM-2</t>
  </si>
  <si>
    <t>ChM-3</t>
  </si>
  <si>
    <t>ChM-4</t>
  </si>
  <si>
    <t>ChM-5</t>
  </si>
  <si>
    <t>ChM-6</t>
  </si>
  <si>
    <t>ChM-7</t>
  </si>
  <si>
    <t>ChM-8</t>
  </si>
  <si>
    <t>ChM-9</t>
  </si>
  <si>
    <t>ChM-10</t>
  </si>
  <si>
    <t>ChM-11</t>
  </si>
  <si>
    <t>ChM-12</t>
  </si>
  <si>
    <t>ChM-13</t>
  </si>
  <si>
    <t>ChM-14</t>
  </si>
  <si>
    <t>ChM-17</t>
  </si>
  <si>
    <t>ChM-18</t>
  </si>
  <si>
    <t>ChM-19</t>
  </si>
  <si>
    <t>ChM-20</t>
  </si>
  <si>
    <t>ChM-21</t>
  </si>
  <si>
    <t>ChM-22</t>
  </si>
  <si>
    <t>ChM-25</t>
  </si>
  <si>
    <t>ChM-26</t>
  </si>
  <si>
    <t>ChM-27</t>
  </si>
  <si>
    <t>ChM-28</t>
  </si>
  <si>
    <t>PM-1</t>
  </si>
  <si>
    <t>PM-2</t>
  </si>
  <si>
    <t>PM-3</t>
  </si>
  <si>
    <t>PM-4</t>
  </si>
  <si>
    <t>PM-5</t>
  </si>
  <si>
    <t>PM-6</t>
  </si>
  <si>
    <t>PM-7</t>
  </si>
  <si>
    <t>PM-8</t>
  </si>
  <si>
    <t>PM-9</t>
  </si>
  <si>
    <t>PM-10</t>
  </si>
  <si>
    <t>PM-11</t>
  </si>
  <si>
    <t>PM-12</t>
  </si>
  <si>
    <t>PM-14</t>
  </si>
  <si>
    <t>PM-16</t>
  </si>
  <si>
    <t>PM-17</t>
  </si>
  <si>
    <t>IM-1</t>
  </si>
  <si>
    <t>IM-2</t>
  </si>
  <si>
    <t>IM-3</t>
  </si>
  <si>
    <t>IM-4</t>
  </si>
  <si>
    <t>IM-6</t>
  </si>
  <si>
    <t>IM-8</t>
  </si>
  <si>
    <t>IM-9</t>
  </si>
  <si>
    <t>IM-10</t>
  </si>
  <si>
    <t>IM-11</t>
  </si>
  <si>
    <t>IM-12</t>
  </si>
  <si>
    <t>IM-13</t>
  </si>
  <si>
    <t>IM-14</t>
  </si>
  <si>
    <t>IM-15</t>
  </si>
  <si>
    <t>IM-16</t>
  </si>
  <si>
    <t>IM-17</t>
  </si>
  <si>
    <t>IM-18</t>
  </si>
  <si>
    <t>IM-20</t>
  </si>
  <si>
    <t>IM-21</t>
  </si>
  <si>
    <t>IM-22</t>
  </si>
  <si>
    <t>IM-23</t>
  </si>
  <si>
    <t>IM-24</t>
  </si>
  <si>
    <t>IM-25</t>
  </si>
  <si>
    <t>IM-26</t>
  </si>
  <si>
    <t>IM-27</t>
  </si>
  <si>
    <t>IM-30</t>
  </si>
  <si>
    <t>IM-31</t>
  </si>
  <si>
    <t>IM-32</t>
  </si>
  <si>
    <t>Display current top (top 10) incidents/problems.</t>
  </si>
  <si>
    <t>CoM-1</t>
  </si>
  <si>
    <t>CoM-2</t>
  </si>
  <si>
    <t>CoM-4</t>
  </si>
  <si>
    <t>CoM-5</t>
  </si>
  <si>
    <t>CoM-6</t>
  </si>
  <si>
    <t>CoM-8</t>
  </si>
  <si>
    <t>CoM-9</t>
  </si>
  <si>
    <t>CoM-13</t>
  </si>
  <si>
    <t>CoM-14</t>
  </si>
  <si>
    <t>CoM-15</t>
  </si>
  <si>
    <t>CoM-16</t>
  </si>
  <si>
    <t>CoM-17</t>
  </si>
  <si>
    <t>CoM-18</t>
  </si>
  <si>
    <t>CoM-19</t>
  </si>
  <si>
    <t>CoM-20</t>
  </si>
  <si>
    <t>CoM-21</t>
  </si>
  <si>
    <t>CoM-22</t>
  </si>
  <si>
    <t>CoM-23</t>
  </si>
  <si>
    <t>CoM-25</t>
  </si>
  <si>
    <t>CoM-26</t>
  </si>
  <si>
    <t>CoM-27</t>
  </si>
  <si>
    <t>CoM-28</t>
  </si>
  <si>
    <t>CoM-29</t>
  </si>
  <si>
    <t>CoM-30</t>
  </si>
  <si>
    <t>CoM-31</t>
  </si>
  <si>
    <t>PM-13</t>
  </si>
  <si>
    <t>Reference</t>
  </si>
  <si>
    <t>Incident Management Process</t>
  </si>
  <si>
    <t>IM-29</t>
  </si>
  <si>
    <t>Problem Management Process</t>
  </si>
  <si>
    <t>Change Management Process</t>
  </si>
  <si>
    <t>CoM-3</t>
  </si>
  <si>
    <t>CoM-11</t>
  </si>
  <si>
    <t>CoM-12</t>
  </si>
  <si>
    <t>Service Catalog</t>
  </si>
  <si>
    <t>SC-1</t>
  </si>
  <si>
    <t>SC-2</t>
  </si>
  <si>
    <t>SC-4</t>
  </si>
  <si>
    <t>SC-3</t>
  </si>
  <si>
    <t>SC-5</t>
  </si>
  <si>
    <t>SC-6</t>
  </si>
  <si>
    <t>SC-7</t>
  </si>
  <si>
    <t>SC-8</t>
  </si>
  <si>
    <t>SC-9</t>
  </si>
  <si>
    <t>SC-10</t>
  </si>
  <si>
    <t>SC-11</t>
  </si>
  <si>
    <t>SC-13</t>
  </si>
  <si>
    <t>SC-14</t>
  </si>
  <si>
    <t>SC-15</t>
  </si>
  <si>
    <t>SC-16</t>
  </si>
  <si>
    <t>SC-17</t>
  </si>
  <si>
    <t>Requirements Criteria</t>
  </si>
  <si>
    <t>ChM-23</t>
  </si>
  <si>
    <t>ChM-24</t>
  </si>
  <si>
    <t>Security Criteria</t>
  </si>
  <si>
    <t>Vendor Response</t>
  </si>
  <si>
    <t>Ranking</t>
  </si>
  <si>
    <t>Mandatory</t>
  </si>
  <si>
    <t>Not Applicable</t>
  </si>
  <si>
    <t>Yes</t>
  </si>
  <si>
    <t>No</t>
  </si>
  <si>
    <t>YesNo</t>
  </si>
  <si>
    <t>Requirement Met</t>
  </si>
  <si>
    <t>Desirable</t>
  </si>
  <si>
    <t>Highly Desirable</t>
  </si>
  <si>
    <t xml:space="preserve">Provide ability to create parent / child tickets or break tickets into multiple items when necessary. </t>
  </si>
  <si>
    <t xml:space="preserve">Support display or link to current or planned outages and downtimes. </t>
  </si>
  <si>
    <t xml:space="preserve">Provide ability to search for problem tickets by using multiple search criteria (e.g. full text searches on stored data). </t>
  </si>
  <si>
    <t xml:space="preserve">Provide ability to search attached documents by keyword or string of characters. </t>
  </si>
  <si>
    <t xml:space="preserve">Support color coded display of tickets based on age of ticket or severity. </t>
  </si>
  <si>
    <t>IM-33</t>
  </si>
  <si>
    <t>IM-34</t>
  </si>
  <si>
    <t>IM-35</t>
  </si>
  <si>
    <t>IM-36</t>
  </si>
  <si>
    <t>IM-37</t>
  </si>
  <si>
    <t>IM-38</t>
  </si>
  <si>
    <t>IM-41</t>
  </si>
  <si>
    <t>IM-43</t>
  </si>
  <si>
    <t>IM-44</t>
  </si>
  <si>
    <t>IM-46</t>
  </si>
  <si>
    <t xml:space="preserve">Provide visual indicator of escalation urgency level. </t>
  </si>
  <si>
    <t>AF-1</t>
  </si>
  <si>
    <t>AF-2</t>
  </si>
  <si>
    <t>AF-3</t>
  </si>
  <si>
    <t>AF-4</t>
  </si>
  <si>
    <t>AF-6</t>
  </si>
  <si>
    <t>AF-7</t>
  </si>
  <si>
    <t>AF-8</t>
  </si>
  <si>
    <t>AF-9</t>
  </si>
  <si>
    <t>AF-10</t>
  </si>
  <si>
    <t>AF-11</t>
  </si>
  <si>
    <t>AF-12</t>
  </si>
  <si>
    <t>AF-13</t>
  </si>
  <si>
    <t>AF-14</t>
  </si>
  <si>
    <t>Facilitate the monitoring and tracking of the life cycle of a change request.</t>
  </si>
  <si>
    <t>Facilitate the ability to manage, read, write, and modify access for the change coordinator, change builders, testers, etc. to update the RFC throughout the change lifecycle.</t>
  </si>
  <si>
    <t>Facilitate the production of change schedules (Forward Schedule of Changes (FSC)).</t>
  </si>
  <si>
    <t>Facilitate the scheduling of change reviews for implemented changes after definable time periods.</t>
  </si>
  <si>
    <t>Facilitate the closure of known errors, problems, and incidents when a related change is successfully implemented. Include relationships between multiple changes, problems, and known errors.</t>
  </si>
  <si>
    <t xml:space="preserve">Facilitate the communication of change information and schedules that can be distributed to the service desk and user groups. For example, the use of e-mail and whiteboard communication methods. </t>
  </si>
  <si>
    <t>Facilitate the problem management process being kept apprised of future, current, and historic changes.</t>
  </si>
  <si>
    <t>Incidents and problems resulting from an implemented change easily identified.</t>
  </si>
  <si>
    <t>Facilitate the automatic generation of problem ID, time, and date stamping for new problem records.</t>
  </si>
  <si>
    <t>Facilitate progress tracking and monitoring of problems. For example, tracking ownership and responsibility for resolving the problem as well as time spent in resolving the problem.</t>
  </si>
  <si>
    <t>Facilitate the establishment of relationships between CI. For example, parent / child, peer-to-peer, upstream / downstream relationships.</t>
  </si>
  <si>
    <t xml:space="preserve">Facilitate the recording of CI baseline information. For example, reverting to a previous version of CI configuration in the event that a change fails. </t>
  </si>
  <si>
    <t>Provide flexible management reports regarding CI inventory, and asset to facilitate configuration audits.</t>
  </si>
  <si>
    <t>Facilitate proactive Problem Management by identifying infrastructure components that are problematic or unstable. For example, status accounting provides information about weak or maintenance prone configuration item.</t>
  </si>
  <si>
    <t>Facilitate the identification of different RFCs that pertain to the same CI.</t>
  </si>
  <si>
    <t>Facilitate the recording of CI status changes when changes are proposed or authorized changes are implemented. For example: nature of change, future status, scheduled date of change.</t>
  </si>
  <si>
    <t>Provide a form of (graphic) display to show the relationships between CI.</t>
  </si>
  <si>
    <t>Facilitate scheduled configuration audits.</t>
  </si>
  <si>
    <t>Facilitate the automated reestablishment of parent and child relationships when CI are added, deleted, or updated.</t>
  </si>
  <si>
    <t>Provide a simple front-end to allow users to log their own tickets and track them to closure via a Web browser or portal.</t>
  </si>
  <si>
    <t>If the application requires local accounts, applications include automated mechanisms to audit account creations, modifications, disabling and termination actions and to notify appropriate individuals.</t>
  </si>
  <si>
    <t xml:space="preserve">Provide ability to send notifications when tickets have passed deadlines. </t>
  </si>
  <si>
    <t xml:space="preserve">Provide ability to monitor, measure, and manage business processes with real-time graphical displays. </t>
  </si>
  <si>
    <t>Support secure transaction capabilities.</t>
  </si>
  <si>
    <t xml:space="preserve">Provide ability to associate an SLA with a problem ticket. </t>
  </si>
  <si>
    <t xml:space="preserve">Provide ability to measure resolution against SLA. </t>
  </si>
  <si>
    <t xml:space="preserve">Provide standard and ad-hoc reports for SLA owners. </t>
  </si>
  <si>
    <t xml:space="preserve">Track and report staff and manager performance data based on SLA. </t>
  </si>
  <si>
    <t xml:space="preserve">Track start and end dates for SLAs. </t>
  </si>
  <si>
    <t xml:space="preserve">Provide ability to define IT components covered in SLA. </t>
  </si>
  <si>
    <t xml:space="preserve">Provide ability to identify weak areas that need improvement based on case history. </t>
  </si>
  <si>
    <t xml:space="preserve">Provide ability for users to search a "solutions database" for answers to typical questions, minor problems, known issues, etc. </t>
  </si>
  <si>
    <t>End User Interfaces</t>
  </si>
  <si>
    <t xml:space="preserve">Provide ability to analyze trends and evaluate performance levels. </t>
  </si>
  <si>
    <t xml:space="preserve">Provide ability to print an aged ticket report. </t>
  </si>
  <si>
    <t>Reporting</t>
  </si>
  <si>
    <t>R-1</t>
  </si>
  <si>
    <t>R-2</t>
  </si>
  <si>
    <t>R-3</t>
  </si>
  <si>
    <t>R-4</t>
  </si>
  <si>
    <t>R-5</t>
  </si>
  <si>
    <t>R-6</t>
  </si>
  <si>
    <t>R-7</t>
  </si>
  <si>
    <t>R-9</t>
  </si>
  <si>
    <t>R-10</t>
  </si>
  <si>
    <t>R-11</t>
  </si>
  <si>
    <t>Knowledge Database</t>
  </si>
  <si>
    <t>KD-2</t>
  </si>
  <si>
    <t>KD-3</t>
  </si>
  <si>
    <t>KD-4</t>
  </si>
  <si>
    <t>KD-5</t>
  </si>
  <si>
    <t>KD-6</t>
  </si>
  <si>
    <t>KD-7</t>
  </si>
  <si>
    <t>KD-8</t>
  </si>
  <si>
    <t>KD-9</t>
  </si>
  <si>
    <t>KD-10</t>
  </si>
  <si>
    <t>KD-11</t>
  </si>
  <si>
    <t xml:space="preserve">Support integration with and use of commercially available third-party knowledge databases. </t>
  </si>
  <si>
    <t xml:space="preserve">Provide ability to search knowledge base by keyword, Boolean string or string of characters. </t>
  </si>
  <si>
    <t xml:space="preserve">Provide ability to import issues into the knowledge base. </t>
  </si>
  <si>
    <t xml:space="preserve">Provide ability to integrate and work with software application help files. </t>
  </si>
  <si>
    <t xml:space="preserve">Provide ability to make knowledge base accessible for training purposes. </t>
  </si>
  <si>
    <t>Overall Score</t>
  </si>
  <si>
    <t>SLA</t>
  </si>
  <si>
    <t>Incident</t>
  </si>
  <si>
    <t>Change</t>
  </si>
  <si>
    <t>Problem</t>
  </si>
  <si>
    <t>Asset-Configuration</t>
  </si>
  <si>
    <t>End User</t>
  </si>
  <si>
    <t>Admin Features</t>
  </si>
  <si>
    <t>Security</t>
  </si>
  <si>
    <t>Weight</t>
  </si>
  <si>
    <t>Category</t>
  </si>
  <si>
    <t>Score</t>
  </si>
  <si>
    <t>Yes/No</t>
  </si>
  <si>
    <t>Total</t>
  </si>
  <si>
    <t>Mandatory Met</t>
  </si>
  <si>
    <t>Knowledge</t>
  </si>
  <si>
    <t>Vendor Name</t>
  </si>
  <si>
    <t>Provide for transactional integrity and recoverability through system failure, power outage, etc.</t>
  </si>
  <si>
    <t>% Mandatory Met</t>
  </si>
  <si>
    <t xml:space="preserve">Support "Did you try...?" prompts when creating new calls. </t>
  </si>
  <si>
    <t xml:space="preserve">Provide an already established knowledge base for general IT solutions as part of the basic software package. </t>
  </si>
  <si>
    <t xml:space="preserve">Support auto prompts with matches in knowledge base as the problem description is entered. </t>
  </si>
  <si>
    <t>KD-12</t>
  </si>
  <si>
    <t>KD-13</t>
  </si>
  <si>
    <t>KD-15</t>
  </si>
  <si>
    <t>KD-17</t>
  </si>
  <si>
    <t>KD-18</t>
  </si>
  <si>
    <t xml:space="preserve">Track hardware and software vendor information. </t>
  </si>
  <si>
    <t xml:space="preserve">Provide ability to track hardware defects. </t>
  </si>
  <si>
    <t xml:space="preserve">Track software and hardware installation information. </t>
  </si>
  <si>
    <t xml:space="preserve">Track maintenance and lease information. </t>
  </si>
  <si>
    <t xml:space="preserve">Track product and support information. </t>
  </si>
  <si>
    <t xml:space="preserve">Support bar coding and scanning with handheld scanners to track inventory. </t>
  </si>
  <si>
    <t xml:space="preserve">Provide ability to produce asset tag labels. </t>
  </si>
  <si>
    <t xml:space="preserve">Support equipment RMA process tracking. </t>
  </si>
  <si>
    <t xml:space="preserve">Support inventory lifecycle management to track item from purchase request to final disposal. </t>
  </si>
  <si>
    <t xml:space="preserve">Print inventory report. </t>
  </si>
  <si>
    <t xml:space="preserve">Provide ability to track and manage software licenses and software agreements. </t>
  </si>
  <si>
    <t xml:space="preserve">Support parent / child structure for hardware component tracking with user defined items or components. </t>
  </si>
  <si>
    <t>General Functions</t>
  </si>
  <si>
    <t>GF-1</t>
  </si>
  <si>
    <t>GF-2</t>
  </si>
  <si>
    <t xml:space="preserve">Provide ability to customize screens and reports with minimal coding. </t>
  </si>
  <si>
    <t xml:space="preserve">Support database replication and synchronization. </t>
  </si>
  <si>
    <t xml:space="preserve">Support an internal spell checker. </t>
  </si>
  <si>
    <t>GF-3</t>
  </si>
  <si>
    <t>GF-4</t>
  </si>
  <si>
    <t>GF-5</t>
  </si>
  <si>
    <t>GF-7</t>
  </si>
  <si>
    <t>GF-8</t>
  </si>
  <si>
    <t>GF-9</t>
  </si>
  <si>
    <t>GF-10</t>
  </si>
  <si>
    <t>GF-11</t>
  </si>
  <si>
    <t>GF-12</t>
  </si>
  <si>
    <t>GF-13</t>
  </si>
  <si>
    <t>GF-14</t>
  </si>
  <si>
    <t xml:space="preserve">Support graphical user interface GUI (e.g. Windows, buttons, toolbars, mouse, etc.) and menu-driven user control and initiation of system functions. </t>
  </si>
  <si>
    <t xml:space="preserve">Provide keyboard shortcuts (e.g. Ctrl-C, Alt-F) or menu bypass functions for experienced users to quickly execute system functions. </t>
  </si>
  <si>
    <t xml:space="preserve">Support the use of "drag-and-drop" with mouse as option to visually initiate system functions (e.g. drag a file icon to printer icon to start printing a report, etc.) </t>
  </si>
  <si>
    <t xml:space="preserve">Provide data management features that eliminate the redundant maintenance of duplicate data (e.g. relational database, etc.). </t>
  </si>
  <si>
    <t xml:space="preserve">Support ODBC (Open Database Connectivity) protocols for data access. </t>
  </si>
  <si>
    <t xml:space="preserve">Support SQL (Structured Query Language) to query, update, and manage system databases. </t>
  </si>
  <si>
    <t xml:space="preserve">Support TCP/IP networking protocols for communication among networked devices (e.g. PC's, file servers, networked printers). </t>
  </si>
  <si>
    <t xml:space="preserve">Support interface to bar code readers. </t>
  </si>
  <si>
    <t xml:space="preserve">Provide future software releases and updates to all applications as part of regular software maintenance fees. </t>
  </si>
  <si>
    <t xml:space="preserve">Provided toll free customer support 24 hours, seven days per week. </t>
  </si>
  <si>
    <t>Technical Support</t>
  </si>
  <si>
    <t>TS-1</t>
  </si>
  <si>
    <t>TS-2</t>
  </si>
  <si>
    <t>TS-3</t>
  </si>
  <si>
    <t>TS-4</t>
  </si>
  <si>
    <t>TS-7</t>
  </si>
  <si>
    <t>TS-8</t>
  </si>
  <si>
    <t>TS-9</t>
  </si>
  <si>
    <t>TS-10</t>
  </si>
  <si>
    <t>TS-11</t>
  </si>
  <si>
    <t>TS-12</t>
  </si>
  <si>
    <t>TS-13</t>
  </si>
  <si>
    <t>TS-14</t>
  </si>
  <si>
    <t>TS-15</t>
  </si>
  <si>
    <t>TS-16</t>
  </si>
  <si>
    <t>CoM-32</t>
  </si>
  <si>
    <t>CoM-33</t>
  </si>
  <si>
    <t>CoM-34</t>
  </si>
  <si>
    <t>IM-48</t>
  </si>
  <si>
    <t>IM-49</t>
  </si>
  <si>
    <t>IM-50</t>
  </si>
  <si>
    <t>Permit the creation and publication of a Service Catalog that includes a description of service features, functions, and benefits in business terms.</t>
  </si>
  <si>
    <t>Facilitate mass editing of service components for managing complex, enterprise-wide set of services.</t>
  </si>
  <si>
    <t>Provide a standard dictionary for re-usable service components.</t>
  </si>
  <si>
    <t>Facilitate the routing of RFCs to the appropriate authorization bodies as defined within the ITIL Change Management Process.</t>
  </si>
  <si>
    <t>Support a change moratorium period: (1) same moratorium for all services, (2) different moratorium for different services, and (3) disallows/warns of scheduling of changes during a moratorium period.</t>
  </si>
  <si>
    <t>Allow for online viewing of the FSC by users, and the ability to expand to a detailed view of individual events.</t>
  </si>
  <si>
    <t xml:space="preserve">Show changes that are planned and yet to be approved. </t>
  </si>
  <si>
    <t>Facilitate the task of updating CI information in the CMDB.</t>
  </si>
  <si>
    <t>Use the knowledge of architecture infrastructure to assess impact.</t>
  </si>
  <si>
    <t>Track planned outages as specified by RFC, vs. unplanned downtime (recorded by Incident Management).</t>
  </si>
  <si>
    <t>Identify the user community affected by the proposed changes. This capability would be required for impact assessment.</t>
  </si>
  <si>
    <t>Support the notion of change templates for repetitive RFCs.</t>
  </si>
  <si>
    <t>Support customizable CI lifecycle status management. For example, planned, ordered, under development, in test, implementation, production, in repair/ maintenance.</t>
  </si>
  <si>
    <t>Facilitate relating CI's to user accounts.</t>
  </si>
  <si>
    <t xml:space="preserve">Facilitate the integration of CMDB data with Incident records. </t>
  </si>
  <si>
    <t xml:space="preserve">Facilitate the integration of CMDB data within Problem Management records. </t>
  </si>
  <si>
    <t>Facilitate the integration of CMDB data within the Change Management records.</t>
  </si>
  <si>
    <t>Provide API access to the CMDB.</t>
  </si>
  <si>
    <t>Allow the assignment of a problem to multiple teams at the same time (for instance, when major problems occur).</t>
  </si>
  <si>
    <t>If the application requires local accounts, include automated mechanisms to support the management of system accounts.</t>
  </si>
  <si>
    <t>In the event of an audit processing failure, the system alerts appropriate system staff and takes some corrective action.</t>
  </si>
  <si>
    <t>Provide an audit reduction and report capability to support after-the-fact investigations of security incidents without altering original audit records.</t>
  </si>
  <si>
    <t>Terminate a network connection at the end of a session or after a system-defined period of inactivity.</t>
  </si>
  <si>
    <t>Facilitate the automated validation of CI data. For example, all CI names unique.</t>
  </si>
  <si>
    <t xml:space="preserve">Support entry, maintenance and monitoring of Service Level Agreements (SLA). </t>
  </si>
  <si>
    <t>R-12</t>
  </si>
  <si>
    <t>Must equal 100</t>
  </si>
  <si>
    <t>Sum Must Equal 100%</t>
  </si>
  <si>
    <t>Total % All Met</t>
  </si>
  <si>
    <t>DATA AND CALCULATIONS</t>
  </si>
  <si>
    <t>COUNTIF MANDATORIES:</t>
  </si>
  <si>
    <t>% MANDATORIES:</t>
  </si>
  <si>
    <t>Adjustable Weight</t>
  </si>
  <si>
    <t>Problem Management</t>
  </si>
  <si>
    <t>Incident Management</t>
  </si>
  <si>
    <t>Change Management</t>
  </si>
  <si>
    <t>SLA Management</t>
  </si>
  <si>
    <t>Technical Support &amp; Licensing</t>
  </si>
  <si>
    <t>LC-1</t>
  </si>
  <si>
    <t>Do you have a minimum increment in licenses additions and/or minimum license purchase?</t>
  </si>
  <si>
    <t>KD-19</t>
  </si>
  <si>
    <t>KD-20</t>
  </si>
  <si>
    <t>KD-21</t>
  </si>
  <si>
    <t>KD-22</t>
  </si>
  <si>
    <t>KD-23</t>
  </si>
  <si>
    <t>SS-1</t>
  </si>
  <si>
    <t>SS-2</t>
  </si>
  <si>
    <t>SS-3</t>
  </si>
  <si>
    <t>SS-4</t>
  </si>
  <si>
    <t>SS-5</t>
  </si>
  <si>
    <t>SS-6</t>
  </si>
  <si>
    <t>SS-7</t>
  </si>
  <si>
    <t>SLA-11</t>
  </si>
  <si>
    <t>Knowledge &amp; Self-Service</t>
  </si>
  <si>
    <t>Admin &amp; Project Management</t>
  </si>
  <si>
    <t>PPM-1</t>
  </si>
  <si>
    <t>PPM-2</t>
  </si>
  <si>
    <t>PPM-3</t>
  </si>
  <si>
    <t>PPM-4</t>
  </si>
  <si>
    <t>PPM-5</t>
  </si>
  <si>
    <t>PPM-6</t>
  </si>
  <si>
    <t>PPM-7</t>
  </si>
  <si>
    <t>PPM-8</t>
  </si>
  <si>
    <t>PPM-9</t>
  </si>
  <si>
    <t>PPM-15</t>
  </si>
  <si>
    <t>PPM-16</t>
  </si>
  <si>
    <t>PPM-17</t>
  </si>
  <si>
    <t>PPM-18</t>
  </si>
  <si>
    <t>PPM-19</t>
  </si>
  <si>
    <t>PPM-20</t>
  </si>
  <si>
    <t>PPM-21</t>
  </si>
  <si>
    <t>LC-3</t>
  </si>
  <si>
    <t>LC-4</t>
  </si>
  <si>
    <t>LC-5</t>
  </si>
  <si>
    <t>LC-6</t>
  </si>
  <si>
    <t>Facilitate the recording of impact assessment information within the change record in order to support the change authorization process.</t>
  </si>
  <si>
    <t>Access CI detail to assist in the assessment of change authorization.</t>
  </si>
  <si>
    <t>Facilitate the ability to reject changes.</t>
  </si>
  <si>
    <t>Provide ability to track equipment ownership and service history.</t>
  </si>
  <si>
    <t>Maintain and allow on-line access to a system-wide data dictionary.</t>
  </si>
  <si>
    <t>Provide a library of pre-packaged IT services with preview and mass-editing capabilities.</t>
  </si>
  <si>
    <t xml:space="preserve"> </t>
  </si>
  <si>
    <t>Requirement Category</t>
  </si>
  <si>
    <t xml:space="preserve">Provide ability to customize fields, screens, and toolbars. </t>
  </si>
  <si>
    <t xml:space="preserve">Support use of automation within the ITSM system for repetitive tasks. </t>
  </si>
  <si>
    <t>Support text messaging from within the ITSM system.</t>
  </si>
  <si>
    <t xml:space="preserve">Provide an auto-fill function that works for different group's screen template designs. </t>
  </si>
  <si>
    <t>Preferred</t>
  </si>
  <si>
    <t>Information Technology Service Management (ITSM) System RFP Evaluation Tool</t>
  </si>
  <si>
    <t>Facilitate the identification of post implementation impact and resource utilization for completed changes. Planned vs. actual resource utilization be tracked and analyzed.</t>
  </si>
  <si>
    <t>Automate the sending of user notification using customizable templates. The templates should be capable of using fields from the RFC.</t>
  </si>
  <si>
    <t>Automated Approval workflow - 1. Ability to automatically send approval requests to designated approvers. 2. ability to pickup and record approver responses. 3. ability to change status if approval criteria met. 4. send notification of approval (rejection) to change owner and change manager</t>
  </si>
  <si>
    <t>Facilitate the logging of historical changes to the CI record for auditing purposes. For example, installation date, records of changes, previous locations. Is there a limitation on size? Is there archiving capability?</t>
  </si>
  <si>
    <t>What is the recommended ratio of users to Concurrent licenses? What is this based on? Provide details.</t>
  </si>
  <si>
    <t>Audit information and audit tools are protected from unauthorized access, modification, and deletion. Audit information includes all information (e.g. audit records, audit settings, and audit reports) needed to successfully audit information system activity.</t>
  </si>
  <si>
    <t>Provide ability for ITSM staff users to connect remotely to any workstation within the LAN, WAN, Intranet, or across the Internet. (Identify which end user platforms are supported)</t>
  </si>
  <si>
    <t>Support the ability to measure only the actual work time to resolve the incident (the ability to stop the clock)</t>
  </si>
  <si>
    <t>Provide ability to log and track service requests separate from incidents.</t>
  </si>
  <si>
    <t xml:space="preserve">Maintain a user profile and contact database table with flexibility to add custom data fields. </t>
  </si>
  <si>
    <t xml:space="preserve">Support submission of service requests/incidents via a Web browser or portal. </t>
  </si>
  <si>
    <t xml:space="preserve">Automatically flag duplicate tickets or service requests on input. </t>
  </si>
  <si>
    <t>Track the number of ticket "bounces" (multiple assignments), as well as the amount of time spent in each status/stage</t>
  </si>
  <si>
    <t xml:space="preserve">Provide ability to automatically route tickets and/or work orders to appropriate groups. </t>
  </si>
  <si>
    <t xml:space="preserve">Provide ability to trigger events within system, based on updates to tickets or work orders. </t>
  </si>
  <si>
    <t xml:space="preserve">Facilitate the creation, modification, and closure of problem records. </t>
  </si>
  <si>
    <t>Support the ability to distinguish between an incident, problem and known issue.</t>
  </si>
  <si>
    <t>Provide historical data on problems and known issues for use by support staff during the investigation process.</t>
  </si>
  <si>
    <t>Facilitate the recording of back-out procedures within the change record.</t>
  </si>
  <si>
    <t xml:space="preserve">Provide ability to search for answers in a knowledge base or customized FAQs before creating an incident. </t>
  </si>
  <si>
    <t xml:space="preserve">Provide a report of all open / closed tickets. </t>
  </si>
  <si>
    <t xml:space="preserve">Provide a report of response times from open to close of ticket. </t>
  </si>
  <si>
    <t>Generate duration reports based upon incident status (e.g., Aging of incidents). The tool should be customizable for specific support coverage and holidays.</t>
  </si>
  <si>
    <t xml:space="preserve">Provide training to the ITSM system users. </t>
  </si>
  <si>
    <t>Provide vendor support via remote connectivity, VPN or terminal services.</t>
  </si>
  <si>
    <t xml:space="preserve">Concurrent licenses have a set grace threshold, such as 10%, before additional users are denied access to the ITSM solution. </t>
  </si>
  <si>
    <t>A license includes access to all installed modules (not licensed separately).</t>
  </si>
  <si>
    <t>The ITSM system shall interface with one of the following existing MSU authentication databases/protocols for user authentication into the system - Active Directory, LDAP, Shibboleth, or CAS</t>
  </si>
  <si>
    <t>LC-2</t>
  </si>
  <si>
    <t>TS-5</t>
  </si>
  <si>
    <t>R-8</t>
  </si>
  <si>
    <t>R-15</t>
  </si>
  <si>
    <t>AF-5</t>
  </si>
  <si>
    <t>CoM-24</t>
  </si>
  <si>
    <t>PM-15</t>
  </si>
  <si>
    <t>PM-18</t>
  </si>
  <si>
    <t xml:space="preserve">Support e-mail notification functionality from within the ITSM software. </t>
  </si>
  <si>
    <t>Mississippi State University -
 Information Technology Services</t>
  </si>
  <si>
    <t>Support definition of SLA and indicators by department/organization.</t>
  </si>
  <si>
    <t>Provide ability to automate the management of service level targets in terms of automated business rules, alerts, escalations and notifications.</t>
  </si>
  <si>
    <t xml:space="preserve">Provide ability to maintain and display end user history and problems (similar to SDE Incident Monitor). </t>
  </si>
  <si>
    <t xml:space="preserve">Provide ability to view history by end user, ITSM staff, priority, type, department, dates, etc. </t>
  </si>
  <si>
    <t xml:space="preserve">Provide ability to attach documents or other files to tickets. </t>
  </si>
  <si>
    <t xml:space="preserve">Allow multiple tickets and work orders to be open simultaneously. </t>
  </si>
  <si>
    <t xml:space="preserve">Support automatic notification of overdue work orders and/or tickets, such as emergency and high-priority notifications. </t>
  </si>
  <si>
    <t xml:space="preserve">Provide ability for ITSM staff to prioritize tasks. </t>
  </si>
  <si>
    <t xml:space="preserve">Provide ability to define triggers that automatically notify ITSM staff via text or e-mail. </t>
  </si>
  <si>
    <t xml:space="preserve">Provide ability to assign tickets to groups, individuals, or both at the same time. </t>
  </si>
  <si>
    <t xml:space="preserve">Provide ability to link incidents/service requests together. </t>
  </si>
  <si>
    <t>Provide ability to turn off or adjust escalations when re-opening a service request/incident - with full audit trail.</t>
  </si>
  <si>
    <t>Support submission of service requests/incidents via "free form" e-mail, automatically retrieving email text and creating new service requests/incidents with ticket numbers assigned to them.</t>
  </si>
  <si>
    <t xml:space="preserve">Provide ability to automatically send notices to client upon initiation and completion of ticket. </t>
  </si>
  <si>
    <t xml:space="preserve">Support entry and processing of client satisfaction survey(s) after completion notice is sent to client. </t>
  </si>
  <si>
    <t>Provide ability to create resolution scripts for Help Desk staff - A course of action based on a decision tree.</t>
  </si>
  <si>
    <t>Provide the ability to route tickets to default Help Desk staff based upon a particular product/categorization.</t>
  </si>
  <si>
    <t>Provide ability to generate a service request via the Service Catalog with automated routing of the service request.</t>
  </si>
  <si>
    <t>Support the ability to route and assign problem records to support staff or groups.</t>
  </si>
  <si>
    <t>Provide ability to facilitate the entry of free text for the recording of problem descriptions and resolution activities.</t>
  </si>
  <si>
    <t>Provide ability once the problem has been successfully resolved, to facilitate the closure of all associated known issue records.</t>
  </si>
  <si>
    <t>Provide ability to automatically notify the Problem Manager of problems that are in danger of exceeding pre-defined thresholds.</t>
  </si>
  <si>
    <t>Provide ability to facilitate the automated matching of Incidents to problems and known issues.</t>
  </si>
  <si>
    <t>Provide ability to enable impact and urgency codes to be assigned to problem records.</t>
  </si>
  <si>
    <t>Provide ability to facilitate the escalation of problems after pre-defined thresholds have been reached.</t>
  </si>
  <si>
    <t>Provide ability to facilitate the automation of escalation procedures from Incident Management to Problem Management. For example, contact staff, department, and actions required.</t>
  </si>
  <si>
    <t>Provide ability to allow the Problem Manager to communicate status and progress reports, as well as temporary solutions and workarounds to the Help Desk staff.</t>
  </si>
  <si>
    <t>Automatically increase the priority or impact rating of a problem according to the number of associated Incidents and/or the number of end users affected.</t>
  </si>
  <si>
    <t>Provide ability to facilitate the recording and storage of Request for Change (RFC) in an easily accessible format.</t>
  </si>
  <si>
    <t>Provide ability to query knowledge base by user community 24/7.</t>
  </si>
  <si>
    <t xml:space="preserve">Provide ability to manage access to knowledge base by user role/type. </t>
  </si>
  <si>
    <t xml:space="preserve">Provide ability to create and maintain a knowledge base of issues, FAQs, "How To" documents and solutions. </t>
  </si>
  <si>
    <t xml:space="preserve">Provide incident / problem scripts for ITSM staff to follow. </t>
  </si>
  <si>
    <t>Provide ability to add ticket information (details) that the end user cannot view.</t>
  </si>
  <si>
    <t xml:space="preserve">Support ability to use multiple Web browsers (e.g. Internet Explorer, Firefox, Chrome and Safari) to access system functions over Internet or internal intranet. </t>
  </si>
  <si>
    <t xml:space="preserve">Provide a fully web-based interface (containing all application functions) for ITSM staff. </t>
  </si>
  <si>
    <t xml:space="preserve">Support user-definable categories for tickets that facilitate ITSM staff to ask questions leading to a resolution. </t>
  </si>
  <si>
    <t>User Interfaces</t>
  </si>
  <si>
    <t>SC-12</t>
  </si>
  <si>
    <t>Note: "End User" or "Clients" throughout the workbook refers to users ITSM supports and NOT ITSM staff.</t>
  </si>
  <si>
    <t>GF-6</t>
  </si>
  <si>
    <t>GF-17</t>
  </si>
  <si>
    <t>IM-19</t>
  </si>
  <si>
    <t>IM-39</t>
  </si>
  <si>
    <t>IM-40</t>
  </si>
  <si>
    <t>IM-42</t>
  </si>
  <si>
    <t>IM-47</t>
  </si>
  <si>
    <t>IM-51</t>
  </si>
  <si>
    <t>KD-1</t>
  </si>
  <si>
    <t>KD-14</t>
  </si>
  <si>
    <t>KD-16</t>
  </si>
  <si>
    <t>UI-1</t>
  </si>
  <si>
    <t>UI-2</t>
  </si>
  <si>
    <t>UI-3</t>
  </si>
  <si>
    <t>UI-4</t>
  </si>
  <si>
    <t>UI-5</t>
  </si>
  <si>
    <t>UI-6</t>
  </si>
  <si>
    <t>UI-7</t>
  </si>
  <si>
    <t>UI-8</t>
  </si>
  <si>
    <t>UI-9</t>
  </si>
  <si>
    <t>UI-10</t>
  </si>
  <si>
    <t>UI-11</t>
  </si>
  <si>
    <t>UI-12</t>
  </si>
  <si>
    <t>UI-13</t>
  </si>
  <si>
    <t>UI-14</t>
  </si>
  <si>
    <t>UI-15</t>
  </si>
  <si>
    <t>UI-16</t>
  </si>
  <si>
    <t>UI-17</t>
  </si>
  <si>
    <t>UI-18</t>
  </si>
  <si>
    <t>UI-19</t>
  </si>
  <si>
    <t xml:space="preserve">Knowledge </t>
  </si>
  <si>
    <t>Self-Service</t>
  </si>
  <si>
    <t>Provide ability to print on demand is via standard browser printing API.</t>
  </si>
  <si>
    <t>Provide ability to display system status messages.</t>
  </si>
  <si>
    <t xml:space="preserve">Provide ability to track duration required to close tickets. </t>
  </si>
  <si>
    <t xml:space="preserve">Provide ability for ITSM staff to review their daily, weekly, monthly and annual activity. </t>
  </si>
  <si>
    <t xml:space="preserve">Provide ability to assign ITSM staff to incidents and monitor their progress. </t>
  </si>
  <si>
    <t xml:space="preserve">Provide ability to view ITSM staff performance metrics (e.g. tickets created, closed first call, time to close, dispatch vs. closed ratio). </t>
  </si>
  <si>
    <t xml:space="preserve">Provide management view summary displays of Help Desk activity with reporting at different levels (e.g. groups). </t>
  </si>
  <si>
    <t xml:space="preserve">Provide ability to run software on standard web application servers. </t>
  </si>
  <si>
    <t xml:space="preserve">Provide visual indicators of ITSM staff workload. </t>
  </si>
  <si>
    <t>Provide ability to support new project requests and managing projects until project completion.</t>
  </si>
  <si>
    <t>Project Management</t>
  </si>
  <si>
    <t>Admin Functions</t>
  </si>
  <si>
    <t>Provide ability to report tickets or requests by client type, subject, urgency, assigned to, status, ticket request description and notes.</t>
  </si>
  <si>
    <t>Include extensive and powerful data import and export utilities.</t>
  </si>
  <si>
    <t>Do you have a minimum number of licenses and if so, how many?</t>
  </si>
  <si>
    <t>MSU-1</t>
  </si>
  <si>
    <t>MSU-3</t>
  </si>
  <si>
    <t>MSU-4</t>
  </si>
  <si>
    <t>MSU-5</t>
  </si>
  <si>
    <t>MSU-6</t>
  </si>
  <si>
    <t>MSU-7</t>
  </si>
  <si>
    <t>MSU-8</t>
  </si>
  <si>
    <t>MSU-9</t>
  </si>
  <si>
    <t>MSU-10</t>
  </si>
  <si>
    <t>The ITSM system shall contain survey functionality that provides the ability to survey clients according to customizable logic.</t>
  </si>
  <si>
    <t>The ITSM system must provide the capability to integrate with MSU's T-Metrics ACD telephony system to recognize the caller-id of an incoming call and populate client information into a service request/incident.</t>
  </si>
  <si>
    <t>The ITSM system must integrate with Microsoft Active Directory for user information and it must support the definition and assignment of internal workgroups that can be mapped to AD security groups.</t>
  </si>
  <si>
    <t>MSU-11</t>
  </si>
  <si>
    <t>R-17</t>
  </si>
  <si>
    <t>R-18</t>
  </si>
  <si>
    <t>MSU-12</t>
  </si>
  <si>
    <t>MSU-13</t>
  </si>
  <si>
    <t>MSU Specific Requirements</t>
  </si>
  <si>
    <t>TS-6</t>
  </si>
  <si>
    <t>The ITSM system is designed to implement ITIL best practices.</t>
  </si>
  <si>
    <t>MSU-14</t>
  </si>
  <si>
    <t>MSU-15</t>
  </si>
  <si>
    <t>MSU-16</t>
  </si>
  <si>
    <t>The ITSM system shall allow importing of information from MSU's enterprise systems.</t>
  </si>
  <si>
    <t>The ITSM system shall interface with one of the following existing MSU authentication databases/protocols for user authentication into the system - Active Directory, LDAP, Shibboleth, or CAS.</t>
  </si>
  <si>
    <t>The vendor will provide remote administrative services, based on a monthly quota of hourly support.</t>
  </si>
  <si>
    <t>Provide Android and iOS interface/capabilities for mobile users.</t>
  </si>
  <si>
    <t xml:space="preserve">Provide ability to update and add additional instructions based on ticket/request "type". </t>
  </si>
  <si>
    <t>Software must be supported to run in a VMWare virtualized environment.</t>
  </si>
  <si>
    <t xml:space="preserve">Provide online documentation of all ITSM software applications to document and explain system features and functions. </t>
  </si>
  <si>
    <t>Allow notifications to be sent based on triggers, such as:
• Time limit is exceeded for initial assignment of a new ticket to a staff member
• Change of Ticket Priority
• Ticket is reassigned to a staff member
• Ticket closure
• Re-open a ticket</t>
  </si>
  <si>
    <t>Provide ability to sort information when viewing lists (users, positions, groups) in ascending/descending order based on a specific column simply by clicking on the header for that column.</t>
  </si>
  <si>
    <t>Allow default options for various aspects of the ITSM system to be changed and saved. For example, saving customized report options so the report can be run at a later time with those specific options.</t>
  </si>
  <si>
    <t xml:space="preserve">Provide ability to keep track of tasks (tickets, work orders) that have been reassigned to another group within the system. </t>
  </si>
  <si>
    <t>Provide ability to manage, inventory and track assets.</t>
  </si>
  <si>
    <t>Provide ability to modify Service Request/Incident details with full audit trail.</t>
  </si>
  <si>
    <t>Provide ability to record the method for the initiation of the request (e.g.. E-mail, phone, walk-in, automated process).</t>
  </si>
  <si>
    <t xml:space="preserve">Provide ability to put incidents on hold so time does not count against SLA. </t>
  </si>
  <si>
    <t>Provide escalation to anyone including end-user in response to triggers or a lapse of time (e.g. a period of inactivity).</t>
  </si>
  <si>
    <t>Allow the ability to mark problems as known issue.</t>
  </si>
  <si>
    <t>Provide a built-in Outage Calendar</t>
  </si>
  <si>
    <t>The ITSM system shall provide a mobile app where ITSM staff can:
a. Create tickets
b. Update tickets
c. Reassign tickets
d. Close tickets</t>
  </si>
  <si>
    <t>The ITSM system shall provide integration with Microsoft Exchange, allowing users to create, update and close service requests/incidents via Outlook.</t>
  </si>
  <si>
    <t>Allow ITSM user role changes based on permissions. One userid must accommodate multiple roles.</t>
  </si>
  <si>
    <t>Allow the customization of notifications based on details of the request, such as priority, job title (VIPs), or ITSM group, to allow varying notification methods, such as email, text and instant messaging.</t>
  </si>
  <si>
    <t>Provide functionality within Notes / Documentation for:
• Self Help / Separate User solutions database
• Private ticket notes not visible to the end user
• Notes which are shared with the end user</t>
  </si>
  <si>
    <t xml:space="preserve">Provide ability to print a ticket with ability to print ticket details (audit log). </t>
  </si>
  <si>
    <t>Provide ability to make a very clear and obvious distinction between operations that are being performed on incidents, problems, and the various other records in the system.</t>
  </si>
  <si>
    <t xml:space="preserve">Provide ability for Incident matching. For example, listing all possible problem matches keyed on a categorization tree. </t>
  </si>
  <si>
    <t>Support multiple views of the service catalog such as a customer view and an IT view.</t>
  </si>
  <si>
    <t>Provide ability to generate customizable problem management reports.</t>
  </si>
  <si>
    <t xml:space="preserve">Provide ability to review problem resolutions before adding to the knowledge base. </t>
  </si>
  <si>
    <t>Provide ability to submit and store attachments as part of a service request/incident. If so, what is the maximum size of the attachment?</t>
  </si>
  <si>
    <t xml:space="preserve">Support online status reports to keep users updated of current issues, situations, training, etc. </t>
  </si>
  <si>
    <t>Provide ability for live backup of the database.</t>
  </si>
  <si>
    <t>Explain your license model. Provide details of named and/or concurrent license models.</t>
  </si>
  <si>
    <t>Provide multi-level password security down to options within menus.</t>
  </si>
  <si>
    <t>Enforce a limit of consecutive, invalid access attempts by a user during a specified time period.</t>
  </si>
  <si>
    <t>Generate audit records for system-defined events.</t>
  </si>
  <si>
    <t>Provide time stamps (including date and time) for use in audit record generation using internal system clocks.</t>
  </si>
  <si>
    <t>Obscure feedback of authentication information during the authentication process to protect the information from possible exploitation/use by unauthorized individuals (displaying asterisks when a user types in a password is an example of obscuring feedback).</t>
  </si>
  <si>
    <t>Protect the confidentiality and integrity of transmitted information by implementing controls such as Transport Layer Security (TLS), IPsec, SSH, VPN, etc.</t>
  </si>
  <si>
    <t>Provide the capability to segregate data (viewing and modifying) between groups.</t>
  </si>
  <si>
    <t xml:space="preserve">Provide ability to manage full life cycle of knowledge articles through administration capabilities (e.g., submission, editing, review, approval, publishing, usage monitoring, etc.) </t>
  </si>
  <si>
    <t>Provide ability to brand self-service portal</t>
  </si>
  <si>
    <t>Provide ability to integrate chat to support self-service usage</t>
  </si>
  <si>
    <t>Provide ability to provide a list of "top 10" common FAQs searched, with automated updates based on update rules</t>
  </si>
  <si>
    <t>Provide ability for a "suggestion box" for soliciting feedback on process and interface</t>
  </si>
  <si>
    <t>Meet W3C Web Content Accessibility Guidelines</t>
  </si>
  <si>
    <t>Provide a message board that can be used globally across groups or locally.</t>
  </si>
  <si>
    <t xml:space="preserve">Show full client and request details in the request logging window. </t>
  </si>
  <si>
    <t>Support incident trend reporting showing call volume.</t>
  </si>
  <si>
    <t>The ITSM system must have the capability to connect to our ERP Ellucian Banner system via an ODBC database connection to import student, faculty, staff, affiliates, buildings, departments and majors information on time-configurable intervals. Details in Appendix D in the RFP document.</t>
  </si>
  <si>
    <t>MSU-2</t>
  </si>
  <si>
    <t>The ITSM system must provide the functionality to allow data transfer to our Calero Pinnacle billing system.</t>
  </si>
  <si>
    <t xml:space="preserve">The ITSM system shall not store user login credentials in its proprietary file or database. </t>
  </si>
  <si>
    <t>Allow the customization of the ITSM software screens as well as the customization of ITSM system functions by ITSM system administrators.</t>
  </si>
  <si>
    <t>UI-20</t>
  </si>
  <si>
    <t>Provide automated mechanisms to alert ITSM system staff of system-defined inappropriate or unusual activities with security implications.</t>
  </si>
  <si>
    <t>Provide security on reports queued in the system so only specific ITSM system users can view and edit them.</t>
  </si>
  <si>
    <t>Produce audit records that contain sufficient information to establish what events occurred, the sources of the events, and the outcome of the events.  Provide the capability to include additional, more detailed information in the audit record for audit events identified by type, location, or subject.</t>
  </si>
  <si>
    <t xml:space="preserve">Provide ability to notify ITSM staff via e-mail,  text or Instant message. </t>
  </si>
  <si>
    <t xml:space="preserve">Provide ability for ITSM system administrators (or other authorized users) to modify screen layouts and flow with minimal programming effort. </t>
  </si>
  <si>
    <t xml:space="preserve">Require specific information (customizable) to be gathered for each incident/service request. </t>
  </si>
  <si>
    <t>Provide on-line help screens to assist novice users in applications.</t>
  </si>
  <si>
    <t xml:space="preserve">Service request/Incident records should include initial information, updated information, and escalated data with ability to assign levels of priority and severity. </t>
  </si>
  <si>
    <t xml:space="preserve">Provide ability to view tickets by ITSM staff and groups. </t>
  </si>
  <si>
    <t>Provide display of campus-wide incidents (similar to SDE's Whiteboard) to ITSM groups.</t>
  </si>
  <si>
    <t>Enable and maintain the relationships between Incident, Known Issue, and Problem records</t>
  </si>
  <si>
    <t>Provide the capability for clients to respond to e-mails, with an entry being written to the incident detail (log), and a notification sent to the support staff.</t>
  </si>
  <si>
    <t>IM-5</t>
  </si>
  <si>
    <t>IM-7</t>
  </si>
  <si>
    <t>IM-28</t>
  </si>
  <si>
    <t>Provide ability to create child tickets/work orders from service requests/incidents.</t>
  </si>
  <si>
    <t>Information Technology Services (ITS) at Mississippi State University is considering a new ITSM solution, Gathering and scoring the various responses to an RFP can be difficult and time consuming. This evaluation spreadsheet enables MSU to evaluate and compare the responses of the vendors quickly and easily.
This spreadsheet:
- Has requirements within each tab in the "Requirements Criteria" column.  The "Requirement Category" column defines the weight of each requirement and has a value of Mandatory, Preferred or Desirable. All Mandatory category values in the Requirement Category column must be met for a vendor's proposal to be considered. The Preferred category values are features MSU would like the system to provide and, if met, will cause the proposal to rank higher. However, if a Preferred category value is not met, the proposal will still be considered.  The Desirable category values are “wish-list” features and will be considered if multiple vendors have evaluations that are  equally scored.                                                              
- Will be scored and ranked by MSU based on the responses.
Follow the instructions outlined in each tab to complete the evaluation.</t>
  </si>
  <si>
    <t xml:space="preserve">Provide ability to generate work lists (incidents/Work Orders) for ITSM staff. </t>
  </si>
  <si>
    <t xml:space="preserve">Track ticket volume trends by individuals and groups. </t>
  </si>
  <si>
    <t xml:space="preserve">Track work history by individuals and groups, regardless of who closes the ticket. </t>
  </si>
  <si>
    <t>Provide ability to insert default values automatically where possible. Default values are customizable by ITSM staff.</t>
  </si>
  <si>
    <t>Support the ability to measure the total time to resolve the incident.</t>
  </si>
  <si>
    <t>Provide flexible notification options - providing the ability to send (cc or bcc) to multiple recipients.</t>
  </si>
  <si>
    <t>SS-8</t>
  </si>
  <si>
    <t>SS-9</t>
  </si>
  <si>
    <t>Provide ability to support and enforce an authorization process related to accessing the self-service portal. Active Directory, LDAP, Shibboleth, and CAS are MSU-supported authorization processes. List supported authorization processes.</t>
  </si>
  <si>
    <t>Provide charge-back information related to service offerings and service consumption.</t>
  </si>
  <si>
    <t xml:space="preserve">Support ITSM staff defined definition of events initiated by triggers. </t>
  </si>
  <si>
    <t xml:space="preserve">Allow ITSM staff to schedule personal automatic reminders when creating or updating service requests/incidents. </t>
  </si>
  <si>
    <t>Provide flexible search capabilities for service request/incident matching and trending.</t>
  </si>
  <si>
    <t xml:space="preserve">Provide standard service request/incident templates with ability to create new user-defined templates (Quick Tickets). </t>
  </si>
  <si>
    <t xml:space="preserve">Provide ability to track time for child ticket / tasks individually, with times and scheduling rolling up to a total for the parent ticket. </t>
  </si>
  <si>
    <t>Provide ability to support keywords for searching the Service Catalog - including synonyms for service catalog items.</t>
  </si>
  <si>
    <t>Provide ability to display the Service Catalog via a Web interface leveraging intuitive search functionality to enable users to easily locate service offerings or service components.</t>
  </si>
  <si>
    <t>Provide reporting wizard within the report generator (above) which will assist staff in the creation of reports.</t>
  </si>
  <si>
    <t>Provide ability to customize the standard management reports and graphs.</t>
  </si>
  <si>
    <t>Provide ability to interface with third party reporting tools such as Microsoft SQL Server Reporting Tool and/or Crystal Reports. Provide a list of supported reporting tools.</t>
  </si>
  <si>
    <t xml:space="preserve">Provide access to system maintained data element definitions within the report generator. </t>
  </si>
  <si>
    <t>Provide ability to produce custom reports to display pertinent client satisfaction survey information.</t>
  </si>
  <si>
    <t xml:space="preserve">Provide print option to direct reports to screen (for viewing) or save report to disk. </t>
  </si>
  <si>
    <t>The flexible query tool should allow staff to filter / hide specific data selected in the report.</t>
  </si>
  <si>
    <t xml:space="preserve">Provide ability for the report generator to save report data to a spreadsheet, database and standard file formats. </t>
  </si>
  <si>
    <t>Provide ability to embed Web links, images and objects into knowledge articles (e.g., screenshots, video, etc.)</t>
  </si>
  <si>
    <t>Provide ability to develop, deliver and manage client satisfaction surveys via the self-service portal.</t>
  </si>
  <si>
    <t>Provide ability to associate end users with specific groups and to tailor presented content, information, and self-service options according to rule-based "subscriptions" for roles or groups.</t>
  </si>
  <si>
    <t xml:space="preserve">Provide ability to incorporate client satisfaction surveys in the SLA. </t>
  </si>
  <si>
    <t xml:space="preserve"> Use current, standard technologies for OS, network, Web, and database, such as Windows Server and SQL Server.</t>
  </si>
  <si>
    <t>PPM-10</t>
  </si>
  <si>
    <t>PPM-11</t>
  </si>
  <si>
    <t>PPM-12</t>
  </si>
  <si>
    <t>PPM-13</t>
  </si>
  <si>
    <t>PPM-14</t>
  </si>
  <si>
    <t>ChM-15</t>
  </si>
  <si>
    <t>ChM-16</t>
  </si>
  <si>
    <t>Provide facility for establishing and maintaining the logical association between known errors and changes.</t>
  </si>
  <si>
    <t>Provide ability for customer to access knowledge base articles and FAQs, submit and update service requests, and monitor the status of their requests via the self-service portal.</t>
  </si>
  <si>
    <t xml:space="preserve">Provide standard management (out-of-the box) reports and graphs to monitor history, current issues, backlog, and performance statistics. </t>
  </si>
  <si>
    <t xml:space="preserve">Provide a user-friendly (out-of-the box) report generator with a graphical user interface to create custom reports from various ITSM database tables. </t>
  </si>
  <si>
    <t xml:space="preserve">Provide a flexible query tool (similar to SDE's Quick View) to retrieve tickets, work orders, service requests and other pertinent data from the database with user-defined search criteria. </t>
  </si>
  <si>
    <t xml:space="preserve">Provide ability to create service request/incident from (Quick Ticket) templates based on type of problem and route tickets to user resources. </t>
  </si>
  <si>
    <t>IM-45</t>
  </si>
  <si>
    <t>IM-52</t>
  </si>
  <si>
    <t>The ITSM system should provide the functionality to recreate MSU’s current automated business procedures and work flows. Details in Appendix C in the RFP document.</t>
  </si>
  <si>
    <t>The vendor will provide services to migrate data from BMC's Service Desk Express to the new ITSM system. MSU currently has 562,000 incidents and 50,000 work orders. We anticipate migrating some subset of these.</t>
  </si>
  <si>
    <t>Provide ability to have different displays of the Service Catalog, such as Technical Service Catalog and Business Service Catalog.</t>
  </si>
  <si>
    <t>Provide ability to automatically populate a knowledge article into an incident.</t>
  </si>
  <si>
    <t>Provide ability to support a variety of search methodologies, including metadata, fuzzy searching, hierarchical/drill-downs, cross-references, attribute queries, category, Web and file system external library searches, and to utilize natural language and proper stemming, and Boolean search methodology.</t>
  </si>
  <si>
    <t>Provide ability to allow user feedback to rate/score content for usefulness related to the inquiry.</t>
  </si>
  <si>
    <t>Provide ability to have a defined workflow process for reviewing and approving pending knowledge articles.</t>
  </si>
  <si>
    <t>Provide ability to automatically create knowledge management entries from incident, problem and change modules.</t>
  </si>
  <si>
    <t>Provide ability to support role-based knowledge items (i.e., a technical role can access either technical-facing or customer-facing articles).</t>
  </si>
  <si>
    <t>Provide ability to link schedule dependencies.</t>
  </si>
  <si>
    <t>Provide ability to choose and change time parameters easily.</t>
  </si>
  <si>
    <t>Provide ability to assign and commit resources fully to a project over time.</t>
  </si>
  <si>
    <t>Provide ability to establish team assignments based on dates and time allotments to get work done.</t>
  </si>
  <si>
    <t>Provide ability to navigate quickly to project WBS (work breakdown structure), change, risk, issues and communications content.</t>
  </si>
  <si>
    <t>Provide ability to easily modify/undo, re-baseline WBS and/or project resources.</t>
  </si>
  <si>
    <t>Provide ability to manage milestones.</t>
  </si>
  <si>
    <t>Provide ability to link projects to a service, product or asset.</t>
  </si>
  <si>
    <t>Provide ability to see impacts and dependencies of projects across the portfolio of product/services/assets.</t>
  </si>
  <si>
    <t>Provide ability to connect releases/incidents/changes/ configuration items to a project.</t>
  </si>
  <si>
    <t>Provide ability to associate and report on projects relationship to corporate strategic goals and objectives.</t>
  </si>
  <si>
    <t>Provide dashboard for project status for time, budget and scope.</t>
  </si>
  <si>
    <t>Provide ability to run historical reports across staff, resources, projects and portfolios.</t>
  </si>
  <si>
    <t>Provide ability to track workflow as information is updated by different sources.</t>
  </si>
  <si>
    <t>Provide ability to designate low priority projects that do not need to follow timeline.</t>
  </si>
  <si>
    <t>Provide ability to assign drop-in resources that don’t know when they are needed but can allot their time when they do support the project.</t>
  </si>
  <si>
    <t>Provide ability to manage content around project risk, changes, issues and stakeholder communication and decisions.</t>
  </si>
  <si>
    <t>Provide ability to use sub-task and "To do list" levels in WBS.</t>
  </si>
  <si>
    <t>Provide ability to drag and drop WBS scheduling to allow analysis, "what if" scenarios.</t>
  </si>
  <si>
    <t>No limitations to size of WBS.</t>
  </si>
  <si>
    <t>Allow only authorized personnel to submit RFCs.</t>
  </si>
  <si>
    <t xml:space="preserve">Facilitate the registration and management of an organization’s Configuration Items (CI). For example, hardware, software,  and contracts. </t>
  </si>
  <si>
    <t xml:space="preserve">Facilitate the recording of CI attributes. For example, serial number, version, and location attributes. </t>
  </si>
  <si>
    <t>CoM-7</t>
  </si>
  <si>
    <t>CoM-10</t>
  </si>
  <si>
    <t>Instructions: Please indicate whether or not your organization can meet each of the documented requirements below. For all Mandatory and Preferred requirements, include a detailed description of how the ITSM solution will fulfill the requirement.</t>
  </si>
  <si>
    <t>Facilitate authorized access to the Configuration Management Database (CMDB) for read, write, and modify activities.</t>
  </si>
  <si>
    <t>Facilitate the support of recording and maintaining two asset tags for the same CI.</t>
  </si>
  <si>
    <t xml:space="preserve"> The licensing for the ITSM system shall be based on 40 concurrent licenses.</t>
  </si>
  <si>
    <t>The ITSM system should have an on-premise option, which could be hosted by MSU with MSU provided equipment, including a production and test environment.</t>
  </si>
  <si>
    <t>The ITSM system must include a production and test environment.</t>
  </si>
  <si>
    <t>MSU-17</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</si>
</sst>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23" x14ac:knownFonts="1">
    <font>
      <sz val="10"/>
      <name val="Arial"/>
    </font>
    <font>
      <sz val="10"/>
      <name val="Arial"/>
    </font>
    <font>
      <sz val="8"/>
      <name val="Arial"/>
      <family val="2"/>
    </font>
    <font>
      <sz val="10"/>
      <name val="Arial"/>
      <family val="2"/>
    </font>
    <font>
      <b/>
      <sz val="10"/>
      <name val="Arial"/>
      <family val="2"/>
    </font>
    <font>
      <sz val="12"/>
      <color indexed="9"/>
      <name val="Calibri"/>
      <family val="2"/>
    </font>
    <font>
      <sz val="10"/>
      <name val="Arial"/>
      <family val="2"/>
    </font>
    <font>
      <sz val="12"/>
      <name val="Calibri"/>
      <family val="2"/>
    </font>
    <font>
      <sz val="11"/>
      <name val="Calibri"/>
      <family val="2"/>
    </font>
    <font>
      <b/>
      <sz val="14"/>
      <color indexed="9"/>
      <name val="Calibri"/>
      <family val="2"/>
    </font>
    <font>
      <sz val="12"/>
      <color indexed="9"/>
      <name val="Calibri"/>
      <family val="2"/>
    </font>
    <font>
      <b/>
      <sz val="12"/>
      <name val="Calibri"/>
      <family val="2"/>
    </font>
    <font>
      <b/>
      <sz val="11"/>
      <color indexed="9"/>
      <name val="Calibri"/>
      <family val="2"/>
    </font>
    <font>
      <sz val="11"/>
      <name val="Calibri"/>
      <family val="2"/>
    </font>
    <font>
      <b/>
      <sz val="11"/>
      <name val="Calibri"/>
      <family val="2"/>
    </font>
    <font>
      <b/>
      <sz val="12"/>
      <color indexed="9"/>
      <name val="Calibri"/>
      <family val="2"/>
    </font>
    <font>
      <sz val="14"/>
      <name val="Calibri"/>
      <family val="2"/>
    </font>
    <font>
      <b/>
      <sz val="14"/>
      <name val="Calibri"/>
      <family val="2"/>
    </font>
    <font>
      <b/>
      <sz val="14"/>
      <color indexed="9"/>
      <name val="Calibri"/>
      <family val="2"/>
    </font>
    <font>
      <i/>
      <sz val="12"/>
      <name val="Calibri"/>
      <family val="2"/>
    </font>
    <font>
      <b/>
      <sz val="18"/>
      <name val="Arial"/>
      <family val="2"/>
    </font>
    <font>
      <sz val="12"/>
      <name val="Times New Roman"/>
      <family val="1"/>
    </font>
    <font>
      <sz val="1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56"/>
        <bgColor indexed="64"/>
      </patternFill>
    </fill>
    <fill>
      <patternFill patternType="solid">
        <fgColor indexed="16"/>
        <bgColor indexed="64"/>
      </patternFill>
    </fill>
    <fill>
      <patternFill patternType="solid">
        <fgColor theme="0"/>
        <bgColor indexed="64"/>
      </patternFill>
    </fill>
    <fill>
      <patternFill patternType="solid">
        <fgColor theme="0" tint="-4.9989318521683403E-2"/>
        <bgColor indexed="64"/>
      </patternFill>
    </fill>
    <fill>
      <patternFill patternType="solid">
        <fgColor rgb="FFDDDECE"/>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diagonal/>
    </border>
    <border>
      <left/>
      <right/>
      <top style="double">
        <color auto="1"/>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xf numFmtId="0" fontId="21" fillId="0" borderId="0"/>
  </cellStyleXfs>
  <cellXfs count="228">
    <xf numFmtId="0" fontId="0" fillId="0" borderId="0" xfId="0"/>
    <xf numFmtId="0" fontId="7" fillId="0" borderId="0" xfId="0" applyFont="1" applyAlignment="1">
      <alignment vertical="top"/>
    </xf>
    <xf numFmtId="0" fontId="7" fillId="0" borderId="0" xfId="0" applyFont="1" applyAlignment="1">
      <alignment horizontal="left" vertical="top" wrapText="1"/>
    </xf>
    <xf numFmtId="0" fontId="7" fillId="0" borderId="0" xfId="0" applyFont="1" applyAlignment="1">
      <alignment horizontal="center" vertical="top"/>
    </xf>
    <xf numFmtId="0" fontId="7" fillId="0" borderId="0" xfId="0" applyFont="1" applyAlignment="1">
      <alignment horizontal="center" vertical="top" wrapText="1"/>
    </xf>
    <xf numFmtId="0" fontId="7" fillId="0" borderId="0" xfId="0" applyFont="1" applyAlignment="1">
      <alignment vertical="top" wrapText="1"/>
    </xf>
    <xf numFmtId="0" fontId="7" fillId="0" borderId="0" xfId="0" applyFont="1" applyFill="1" applyAlignment="1">
      <alignment vertical="top" wrapText="1"/>
    </xf>
    <xf numFmtId="0" fontId="4" fillId="0" borderId="0" xfId="0" applyFont="1"/>
    <xf numFmtId="0" fontId="6" fillId="0" borderId="0" xfId="0" applyFont="1"/>
    <xf numFmtId="0" fontId="7" fillId="0" borderId="0" xfId="0" applyFont="1" applyBorder="1" applyAlignment="1">
      <alignment vertical="top" wrapText="1"/>
    </xf>
    <xf numFmtId="0" fontId="7" fillId="0" borderId="0" xfId="0" applyFont="1" applyBorder="1" applyAlignment="1">
      <alignment vertical="top"/>
    </xf>
    <xf numFmtId="0" fontId="8" fillId="0" borderId="1" xfId="0" applyFont="1" applyFill="1" applyBorder="1" applyAlignment="1">
      <alignment vertical="center" wrapText="1"/>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vertical="center" wrapText="1"/>
    </xf>
    <xf numFmtId="0" fontId="7"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wrapText="1"/>
    </xf>
    <xf numFmtId="0" fontId="8" fillId="0" borderId="3" xfId="0" applyFont="1" applyBorder="1" applyAlignment="1">
      <alignment vertical="center" wrapText="1"/>
    </xf>
    <xf numFmtId="0" fontId="8" fillId="0" borderId="1" xfId="0" applyNumberFormat="1" applyFont="1" applyFill="1" applyBorder="1" applyAlignment="1">
      <alignment horizontal="left" vertical="center" wrapText="1"/>
    </xf>
    <xf numFmtId="0" fontId="8" fillId="0" borderId="5" xfId="0" applyFont="1" applyBorder="1" applyAlignment="1">
      <alignment vertical="center" wrapText="1"/>
    </xf>
    <xf numFmtId="0" fontId="8" fillId="0" borderId="2" xfId="0" applyFont="1" applyBorder="1" applyAlignment="1">
      <alignment horizontal="left" vertical="center"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Fill="1" applyAlignment="1">
      <alignment vertical="center" wrapText="1"/>
    </xf>
    <xf numFmtId="0" fontId="7" fillId="0" borderId="0" xfId="0" applyFont="1" applyAlignment="1">
      <alignment horizontal="center" vertical="center" wrapText="1"/>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7" xfId="0" applyFont="1" applyBorder="1" applyAlignment="1">
      <alignment horizontal="center" vertical="center" wrapText="1"/>
    </xf>
    <xf numFmtId="0" fontId="8" fillId="0" borderId="0" xfId="0" applyFont="1" applyBorder="1" applyAlignment="1">
      <alignment vertical="top" wrapText="1"/>
    </xf>
    <xf numFmtId="0" fontId="7" fillId="0" borderId="0" xfId="0" applyFont="1" applyFill="1" applyAlignment="1">
      <alignment vertical="top"/>
    </xf>
    <xf numFmtId="0" fontId="13" fillId="0" borderId="0" xfId="0" applyFont="1"/>
    <xf numFmtId="0" fontId="14" fillId="0" borderId="0" xfId="0" applyFont="1"/>
    <xf numFmtId="9" fontId="13" fillId="0" borderId="0" xfId="2" applyFont="1"/>
    <xf numFmtId="0" fontId="13" fillId="2" borderId="10" xfId="0" applyFont="1" applyFill="1" applyBorder="1"/>
    <xf numFmtId="0" fontId="13" fillId="2" borderId="11" xfId="0" applyFont="1" applyFill="1" applyBorder="1"/>
    <xf numFmtId="0" fontId="13" fillId="0" borderId="0" xfId="0" applyFont="1" applyFill="1" applyBorder="1"/>
    <xf numFmtId="43" fontId="13" fillId="0" borderId="0" xfId="1" applyFont="1" applyFill="1" applyBorder="1" applyAlignment="1">
      <alignment horizontal="center"/>
    </xf>
    <xf numFmtId="9" fontId="13" fillId="0" borderId="0" xfId="2" applyFont="1" applyFill="1" applyBorder="1"/>
    <xf numFmtId="9" fontId="13" fillId="0" borderId="0" xfId="2" applyFont="1" applyFill="1"/>
    <xf numFmtId="0" fontId="13" fillId="0" borderId="0" xfId="0" applyFont="1" applyFill="1"/>
    <xf numFmtId="0" fontId="7" fillId="0" borderId="13" xfId="0" applyFont="1" applyBorder="1" applyAlignment="1">
      <alignment vertical="top" wrapText="1"/>
    </xf>
    <xf numFmtId="0" fontId="13" fillId="0" borderId="14" xfId="0" applyFont="1" applyBorder="1"/>
    <xf numFmtId="0" fontId="13" fillId="0" borderId="0" xfId="0" applyFont="1" applyBorder="1"/>
    <xf numFmtId="0" fontId="13" fillId="0" borderId="15" xfId="0" applyFont="1" applyBorder="1"/>
    <xf numFmtId="0" fontId="13" fillId="0" borderId="16" xfId="0" applyFont="1" applyBorder="1"/>
    <xf numFmtId="0" fontId="13" fillId="0" borderId="13" xfId="0" applyFont="1" applyBorder="1"/>
    <xf numFmtId="0" fontId="13" fillId="0" borderId="17" xfId="0" applyFont="1" applyBorder="1"/>
    <xf numFmtId="0" fontId="0" fillId="0" borderId="0" xfId="0" applyFill="1"/>
    <xf numFmtId="0" fontId="11" fillId="2" borderId="18" xfId="0" applyFont="1" applyFill="1" applyBorder="1" applyAlignment="1">
      <alignment horizontal="center" vertical="center"/>
    </xf>
    <xf numFmtId="0" fontId="11" fillId="2" borderId="19" xfId="0" applyFont="1" applyFill="1" applyBorder="1" applyAlignment="1">
      <alignment horizontal="center" vertical="center"/>
    </xf>
    <xf numFmtId="0" fontId="11" fillId="2" borderId="20" xfId="0" applyFont="1" applyFill="1" applyBorder="1" applyAlignment="1">
      <alignment horizontal="center" vertical="center"/>
    </xf>
    <xf numFmtId="0" fontId="8" fillId="0" borderId="21" xfId="0" applyFont="1" applyBorder="1" applyAlignment="1">
      <alignment vertical="center" wrapText="1"/>
    </xf>
    <xf numFmtId="0" fontId="8" fillId="0" borderId="22" xfId="0" applyFont="1" applyBorder="1" applyAlignment="1">
      <alignment horizontal="left" vertical="center" wrapText="1"/>
    </xf>
    <xf numFmtId="0" fontId="7" fillId="0" borderId="22" xfId="0" applyFont="1" applyBorder="1" applyAlignment="1">
      <alignment horizontal="center" vertical="center" wrapText="1"/>
    </xf>
    <xf numFmtId="0" fontId="11" fillId="2" borderId="24"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27" xfId="0" applyFont="1" applyFill="1" applyBorder="1" applyAlignment="1">
      <alignment horizontal="center" vertical="center"/>
    </xf>
    <xf numFmtId="0" fontId="8" fillId="0" borderId="7" xfId="0" applyFont="1" applyFill="1" applyBorder="1" applyAlignment="1">
      <alignment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7" fillId="0" borderId="0" xfId="0" applyFont="1" applyBorder="1" applyAlignment="1">
      <alignment horizontal="center" vertical="top"/>
    </xf>
    <xf numFmtId="0" fontId="8" fillId="0" borderId="0" xfId="0" applyFont="1" applyAlignment="1">
      <alignment horizontal="center" vertical="top"/>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xf>
    <xf numFmtId="0" fontId="13" fillId="2" borderId="29" xfId="0" applyFont="1" applyFill="1" applyBorder="1"/>
    <xf numFmtId="0" fontId="8" fillId="0" borderId="22" xfId="0" applyFont="1" applyBorder="1" applyAlignment="1">
      <alignment horizontal="center" vertical="center" wrapText="1"/>
    </xf>
    <xf numFmtId="0" fontId="8" fillId="0" borderId="7" xfId="0" applyFont="1" applyBorder="1" applyAlignment="1">
      <alignment horizontal="center" vertical="center" wrapText="1"/>
    </xf>
    <xf numFmtId="0" fontId="13" fillId="5" borderId="0" xfId="0" applyFont="1" applyFill="1"/>
    <xf numFmtId="9" fontId="16" fillId="5" borderId="30" xfId="0" applyNumberFormat="1" applyFont="1" applyFill="1" applyBorder="1" applyAlignment="1">
      <alignment horizontal="center"/>
    </xf>
    <xf numFmtId="0" fontId="14" fillId="5" borderId="0" xfId="0" applyFont="1" applyFill="1"/>
    <xf numFmtId="0" fontId="13" fillId="5" borderId="0" xfId="0" applyFont="1" applyFill="1" applyBorder="1"/>
    <xf numFmtId="9" fontId="13" fillId="5" borderId="0" xfId="2" applyFont="1" applyFill="1" applyBorder="1"/>
    <xf numFmtId="9" fontId="13" fillId="5" borderId="0" xfId="2" applyFont="1" applyFill="1"/>
    <xf numFmtId="43" fontId="13" fillId="5" borderId="0" xfId="1" applyFont="1" applyFill="1" applyBorder="1" applyAlignment="1">
      <alignment horizontal="center"/>
    </xf>
    <xf numFmtId="0" fontId="8" fillId="5" borderId="0" xfId="0" applyFont="1" applyFill="1"/>
    <xf numFmtId="0" fontId="17" fillId="5" borderId="12" xfId="0" applyFont="1" applyFill="1" applyBorder="1"/>
    <xf numFmtId="0" fontId="14" fillId="5" borderId="31" xfId="0" applyFont="1" applyFill="1" applyBorder="1"/>
    <xf numFmtId="0" fontId="8" fillId="5" borderId="32" xfId="0" applyFont="1" applyFill="1" applyBorder="1"/>
    <xf numFmtId="0" fontId="8" fillId="5" borderId="30" xfId="0" applyFont="1" applyFill="1" applyBorder="1"/>
    <xf numFmtId="0" fontId="8" fillId="5" borderId="14" xfId="0" applyFont="1" applyFill="1" applyBorder="1"/>
    <xf numFmtId="0" fontId="8" fillId="5" borderId="0" xfId="0" applyFont="1" applyFill="1" applyBorder="1"/>
    <xf numFmtId="0" fontId="8" fillId="5" borderId="15" xfId="0" applyFont="1" applyFill="1" applyBorder="1"/>
    <xf numFmtId="9" fontId="8" fillId="5" borderId="0" xfId="2" applyFont="1" applyFill="1" applyBorder="1"/>
    <xf numFmtId="9" fontId="8" fillId="5" borderId="0" xfId="2" applyFont="1" applyFill="1"/>
    <xf numFmtId="0" fontId="8" fillId="5" borderId="16" xfId="0" applyFont="1" applyFill="1" applyBorder="1"/>
    <xf numFmtId="0" fontId="8" fillId="5" borderId="13" xfId="0" applyFont="1" applyFill="1" applyBorder="1"/>
    <xf numFmtId="0" fontId="8" fillId="5" borderId="17" xfId="0" applyFont="1" applyFill="1" applyBorder="1"/>
    <xf numFmtId="43" fontId="8" fillId="5" borderId="0" xfId="1" applyFont="1" applyFill="1" applyBorder="1" applyAlignment="1">
      <alignment horizontal="center"/>
    </xf>
    <xf numFmtId="0" fontId="14" fillId="5" borderId="0" xfId="0" applyFont="1" applyFill="1" applyBorder="1"/>
    <xf numFmtId="0" fontId="14" fillId="5" borderId="31" xfId="0" applyFont="1" applyFill="1" applyBorder="1" applyAlignment="1">
      <alignment horizontal="center"/>
    </xf>
    <xf numFmtId="0" fontId="14" fillId="5" borderId="32" xfId="0" applyFont="1" applyFill="1" applyBorder="1" applyAlignment="1">
      <alignment horizontal="center"/>
    </xf>
    <xf numFmtId="0" fontId="14" fillId="5" borderId="30" xfId="0" applyFont="1" applyFill="1" applyBorder="1" applyAlignment="1">
      <alignment horizontal="center"/>
    </xf>
    <xf numFmtId="0" fontId="7" fillId="0" borderId="0" xfId="0" applyFont="1" applyBorder="1" applyAlignment="1">
      <alignment vertical="center"/>
    </xf>
    <xf numFmtId="0" fontId="7" fillId="0" borderId="0" xfId="0" applyFont="1" applyBorder="1" applyAlignment="1">
      <alignment horizontal="center" vertical="center" wrapText="1"/>
    </xf>
    <xf numFmtId="9" fontId="13" fillId="0" borderId="12" xfId="2" applyFont="1" applyFill="1" applyBorder="1"/>
    <xf numFmtId="0" fontId="11" fillId="5" borderId="1" xfId="0" applyFont="1" applyFill="1" applyBorder="1" applyAlignment="1">
      <alignment horizontal="center"/>
    </xf>
    <xf numFmtId="0" fontId="8" fillId="5" borderId="1" xfId="0" applyFont="1" applyFill="1" applyBorder="1"/>
    <xf numFmtId="0" fontId="13" fillId="0" borderId="0" xfId="2" applyNumberFormat="1" applyFont="1" applyFill="1" applyBorder="1"/>
    <xf numFmtId="9" fontId="13" fillId="2" borderId="33" xfId="2" applyFont="1" applyFill="1" applyBorder="1" applyAlignment="1">
      <alignment horizontal="right"/>
    </xf>
    <xf numFmtId="9" fontId="13" fillId="2" borderId="19" xfId="2" applyFont="1" applyFill="1" applyBorder="1" applyAlignment="1">
      <alignment horizontal="right"/>
    </xf>
    <xf numFmtId="9" fontId="13" fillId="2" borderId="20" xfId="2" applyFont="1" applyFill="1" applyBorder="1" applyAlignment="1">
      <alignment horizontal="right"/>
    </xf>
    <xf numFmtId="9" fontId="13" fillId="5" borderId="34" xfId="2" applyFont="1" applyFill="1" applyBorder="1" applyAlignment="1">
      <alignment horizontal="right"/>
    </xf>
    <xf numFmtId="9" fontId="13" fillId="2" borderId="35" xfId="2" applyFont="1" applyFill="1" applyBorder="1" applyAlignment="1">
      <alignment horizontal="right"/>
    </xf>
    <xf numFmtId="9" fontId="13" fillId="2" borderId="22" xfId="2" applyFont="1" applyFill="1" applyBorder="1" applyAlignment="1">
      <alignment horizontal="right"/>
    </xf>
    <xf numFmtId="9" fontId="13" fillId="2" borderId="23" xfId="2" applyFont="1" applyFill="1" applyBorder="1" applyAlignment="1">
      <alignment horizontal="right"/>
    </xf>
    <xf numFmtId="9" fontId="13" fillId="2" borderId="16" xfId="2" applyFont="1" applyFill="1" applyBorder="1" applyAlignment="1">
      <alignment horizontal="right"/>
    </xf>
    <xf numFmtId="9" fontId="13" fillId="2" borderId="36" xfId="2" applyFont="1" applyFill="1" applyBorder="1" applyAlignment="1">
      <alignment horizontal="right"/>
    </xf>
    <xf numFmtId="9" fontId="13" fillId="2" borderId="37" xfId="2" applyFont="1" applyFill="1" applyBorder="1" applyAlignment="1">
      <alignment horizontal="right"/>
    </xf>
    <xf numFmtId="9" fontId="8" fillId="5" borderId="1" xfId="2" applyFont="1" applyFill="1" applyBorder="1" applyAlignment="1">
      <alignment horizontal="right"/>
    </xf>
    <xf numFmtId="9" fontId="13" fillId="5" borderId="28" xfId="2" applyFont="1" applyFill="1" applyBorder="1" applyAlignment="1">
      <alignment horizontal="right"/>
    </xf>
    <xf numFmtId="9" fontId="13" fillId="5" borderId="38" xfId="2" applyFont="1" applyFill="1" applyBorder="1" applyAlignment="1">
      <alignment horizontal="right"/>
    </xf>
    <xf numFmtId="0" fontId="14" fillId="0" borderId="0" xfId="0" applyFont="1" applyAlignment="1">
      <alignment wrapText="1"/>
    </xf>
    <xf numFmtId="0" fontId="13" fillId="0" borderId="0" xfId="0" applyFont="1" applyAlignment="1">
      <alignment wrapText="1"/>
    </xf>
    <xf numFmtId="0" fontId="18" fillId="3" borderId="31" xfId="0" applyFont="1" applyFill="1" applyBorder="1" applyAlignment="1">
      <alignment vertical="center"/>
    </xf>
    <xf numFmtId="0" fontId="9" fillId="4" borderId="31" xfId="0" applyFont="1" applyFill="1" applyBorder="1"/>
    <xf numFmtId="0" fontId="15" fillId="3" borderId="12"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5" xfId="0" applyFont="1" applyFill="1" applyBorder="1" applyAlignment="1">
      <alignment horizontal="center" vertical="center" wrapText="1"/>
    </xf>
    <xf numFmtId="0" fontId="15" fillId="3" borderId="39" xfId="0" applyFont="1" applyFill="1" applyBorder="1" applyAlignment="1">
      <alignment horizontal="center" vertical="center" wrapText="1"/>
    </xf>
    <xf numFmtId="0" fontId="15" fillId="3" borderId="26" xfId="0" applyFont="1" applyFill="1" applyBorder="1" applyAlignment="1">
      <alignment horizontal="center" vertical="center" wrapText="1"/>
    </xf>
    <xf numFmtId="0" fontId="8" fillId="2" borderId="10" xfId="0" applyFont="1" applyFill="1" applyBorder="1"/>
    <xf numFmtId="0" fontId="8" fillId="6" borderId="10" xfId="0" applyFont="1" applyFill="1" applyBorder="1"/>
    <xf numFmtId="9" fontId="13" fillId="6" borderId="35" xfId="2" applyFont="1" applyFill="1" applyBorder="1" applyAlignment="1">
      <alignment horizontal="right"/>
    </xf>
    <xf numFmtId="9" fontId="13" fillId="6" borderId="22" xfId="2" applyFont="1" applyFill="1" applyBorder="1" applyAlignment="1">
      <alignment horizontal="right"/>
    </xf>
    <xf numFmtId="9" fontId="13" fillId="6" borderId="23" xfId="2" applyFont="1" applyFill="1" applyBorder="1" applyAlignment="1">
      <alignment horizontal="right"/>
    </xf>
    <xf numFmtId="0" fontId="13" fillId="6" borderId="10" xfId="0" applyFont="1" applyFill="1" applyBorder="1"/>
    <xf numFmtId="0" fontId="0" fillId="0" borderId="46" xfId="0" applyBorder="1"/>
    <xf numFmtId="0" fontId="0" fillId="0" borderId="0" xfId="0" applyBorder="1"/>
    <xf numFmtId="0" fontId="8" fillId="0" borderId="7"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5" xfId="0" applyFont="1" applyBorder="1" applyAlignment="1">
      <alignment horizontal="left" vertical="center" wrapText="1"/>
    </xf>
    <xf numFmtId="0" fontId="22" fillId="0" borderId="1"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45" xfId="0" applyFont="1" applyBorder="1" applyAlignment="1">
      <alignment vertical="top" wrapText="1"/>
    </xf>
    <xf numFmtId="0" fontId="8" fillId="0" borderId="22" xfId="0" applyFont="1" applyBorder="1" applyAlignment="1">
      <alignment horizontal="center" vertical="center"/>
    </xf>
    <xf numFmtId="0" fontId="22" fillId="0" borderId="1" xfId="0" applyFont="1" applyBorder="1" applyAlignment="1">
      <alignment vertical="top" wrapText="1"/>
    </xf>
    <xf numFmtId="0" fontId="3" fillId="0" borderId="0" xfId="0" applyFont="1"/>
    <xf numFmtId="0" fontId="8" fillId="0" borderId="22" xfId="0" applyFont="1" applyFill="1" applyBorder="1" applyAlignment="1">
      <alignment horizontal="left" vertical="center" wrapText="1"/>
    </xf>
    <xf numFmtId="0" fontId="7" fillId="0" borderId="1" xfId="0" applyFont="1" applyFill="1" applyBorder="1" applyAlignment="1">
      <alignment horizontal="center" vertical="center"/>
    </xf>
    <xf numFmtId="0" fontId="8" fillId="0" borderId="3" xfId="0" applyFont="1" applyFill="1" applyBorder="1" applyAlignment="1">
      <alignment vertical="center" wrapText="1"/>
    </xf>
    <xf numFmtId="0" fontId="8" fillId="0" borderId="1" xfId="0" applyFont="1" applyFill="1" applyBorder="1" applyAlignment="1">
      <alignment vertical="center"/>
    </xf>
    <xf numFmtId="0" fontId="8" fillId="0" borderId="1" xfId="0" applyFont="1" applyFill="1" applyBorder="1" applyAlignment="1">
      <alignment horizontal="center" vertical="center"/>
    </xf>
    <xf numFmtId="0" fontId="8" fillId="0" borderId="49" xfId="0" applyFont="1" applyFill="1" applyBorder="1" applyAlignment="1">
      <alignment vertical="center" wrapText="1"/>
    </xf>
    <xf numFmtId="0" fontId="8" fillId="0" borderId="50" xfId="0" applyFont="1" applyBorder="1" applyAlignment="1">
      <alignment horizontal="center" vertical="center" wrapText="1"/>
    </xf>
    <xf numFmtId="0" fontId="17" fillId="2" borderId="31" xfId="0" applyFont="1" applyFill="1" applyBorder="1" applyAlignment="1">
      <alignment horizontal="left" vertical="top" wrapText="1"/>
    </xf>
    <xf numFmtId="0" fontId="8" fillId="0" borderId="21" xfId="0" applyFont="1" applyFill="1" applyBorder="1" applyAlignment="1">
      <alignment vertical="center" wrapText="1"/>
    </xf>
    <xf numFmtId="0" fontId="11" fillId="2" borderId="39" xfId="0" applyFont="1" applyFill="1" applyBorder="1" applyAlignment="1">
      <alignment horizontal="center" vertical="center"/>
    </xf>
    <xf numFmtId="0" fontId="11" fillId="2" borderId="6" xfId="0" applyFont="1" applyFill="1" applyBorder="1" applyAlignment="1">
      <alignment horizontal="center" vertical="center"/>
    </xf>
    <xf numFmtId="0" fontId="8" fillId="0" borderId="2" xfId="0" applyFont="1" applyBorder="1" applyAlignment="1">
      <alignment horizontal="center" vertical="center"/>
    </xf>
    <xf numFmtId="0" fontId="8" fillId="0" borderId="50" xfId="0" applyFont="1" applyBorder="1" applyAlignment="1">
      <alignment horizontal="center" vertical="center"/>
    </xf>
    <xf numFmtId="0" fontId="8" fillId="0" borderId="2" xfId="0" applyFont="1" applyFill="1" applyBorder="1" applyAlignment="1">
      <alignment horizontal="center" vertical="center" wrapText="1"/>
    </xf>
    <xf numFmtId="0" fontId="8" fillId="0" borderId="48" xfId="0" applyFont="1" applyBorder="1" applyAlignment="1">
      <alignment vertical="center" wrapText="1"/>
    </xf>
    <xf numFmtId="0" fontId="8" fillId="0" borderId="2" xfId="0" applyFont="1" applyBorder="1" applyAlignment="1">
      <alignment vertical="center" wrapText="1"/>
    </xf>
    <xf numFmtId="0" fontId="8" fillId="0" borderId="5" xfId="0" applyFont="1" applyFill="1" applyBorder="1" applyAlignment="1">
      <alignment vertical="center" wrapText="1"/>
    </xf>
    <xf numFmtId="0" fontId="0" fillId="0" borderId="55" xfId="0" applyBorder="1"/>
    <xf numFmtId="0" fontId="0" fillId="0" borderId="13" xfId="0" applyBorder="1"/>
    <xf numFmtId="0" fontId="7" fillId="0" borderId="22"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0" fontId="7" fillId="0" borderId="7" xfId="0" applyFont="1" applyBorder="1" applyAlignment="1" applyProtection="1">
      <alignment horizontal="center" vertical="center" wrapText="1"/>
      <protection locked="0"/>
    </xf>
    <xf numFmtId="0" fontId="7" fillId="0" borderId="2" xfId="0" applyFont="1" applyBorder="1" applyAlignment="1" applyProtection="1">
      <alignment horizontal="center" vertical="center"/>
      <protection locked="0"/>
    </xf>
    <xf numFmtId="0" fontId="8" fillId="0" borderId="1" xfId="0" applyFont="1" applyFill="1" applyBorder="1" applyAlignment="1" applyProtection="1">
      <alignment horizontal="left" vertical="center" wrapText="1"/>
      <protection locked="0"/>
    </xf>
    <xf numFmtId="0" fontId="8" fillId="0" borderId="2" xfId="0" applyFont="1" applyFill="1" applyBorder="1" applyAlignment="1" applyProtection="1">
      <alignment vertical="center" wrapText="1"/>
      <protection locked="0"/>
    </xf>
    <xf numFmtId="0" fontId="7" fillId="0" borderId="22" xfId="0" applyFont="1" applyFill="1" applyBorder="1" applyAlignment="1" applyProtection="1">
      <alignment horizontal="center" vertical="center" wrapText="1"/>
      <protection locked="0"/>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protection locked="0"/>
    </xf>
    <xf numFmtId="0" fontId="7" fillId="0" borderId="34" xfId="0" applyFont="1" applyBorder="1" applyAlignment="1" applyProtection="1">
      <alignment horizontal="center" vertical="center" wrapText="1"/>
      <protection locked="0"/>
    </xf>
    <xf numFmtId="0" fontId="7" fillId="0" borderId="9" xfId="0" applyFont="1" applyBorder="1" applyAlignment="1" applyProtection="1">
      <alignment horizontal="center" vertical="center" wrapText="1"/>
      <protection locked="0"/>
    </xf>
    <xf numFmtId="0" fontId="7" fillId="0" borderId="54" xfId="0" applyFont="1" applyBorder="1" applyAlignment="1" applyProtection="1">
      <alignment horizontal="center" vertical="center" wrapText="1"/>
      <protection locked="0"/>
    </xf>
    <xf numFmtId="0" fontId="7" fillId="0" borderId="47" xfId="0" applyFont="1" applyBorder="1" applyAlignment="1" applyProtection="1">
      <alignment horizontal="center" vertical="center" wrapText="1"/>
      <protection locked="0"/>
    </xf>
    <xf numFmtId="0" fontId="7" fillId="0" borderId="52" xfId="0" applyFont="1" applyBorder="1" applyAlignment="1" applyProtection="1">
      <alignment horizontal="center" vertical="center" wrapText="1"/>
      <protection locked="0"/>
    </xf>
    <xf numFmtId="0" fontId="8" fillId="0" borderId="1" xfId="0" applyFont="1" applyBorder="1" applyAlignment="1" applyProtection="1">
      <alignment horizontal="left" vertical="center" wrapText="1"/>
      <protection locked="0"/>
    </xf>
    <xf numFmtId="0" fontId="0" fillId="0" borderId="14" xfId="0" applyBorder="1"/>
    <xf numFmtId="0" fontId="8" fillId="0" borderId="23" xfId="0" applyFont="1" applyBorder="1" applyAlignment="1" applyProtection="1">
      <alignment horizontal="left" vertical="center" wrapText="1"/>
      <protection locked="0"/>
    </xf>
    <xf numFmtId="0" fontId="8" fillId="0" borderId="4"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0" fontId="8" fillId="0" borderId="4" xfId="0" applyFont="1" applyFill="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4" xfId="0" applyFont="1" applyBorder="1" applyAlignment="1" applyProtection="1">
      <alignment horizontal="left" vertical="center"/>
      <protection locked="0"/>
    </xf>
    <xf numFmtId="0" fontId="7" fillId="0" borderId="4"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protection locked="0"/>
    </xf>
    <xf numFmtId="0" fontId="7" fillId="0" borderId="8" xfId="0" applyFont="1" applyBorder="1" applyAlignment="1" applyProtection="1">
      <alignment horizontal="left" vertical="center" wrapText="1"/>
      <protection locked="0"/>
    </xf>
    <xf numFmtId="0" fontId="7" fillId="0" borderId="6" xfId="0" applyFont="1" applyBorder="1" applyAlignment="1" applyProtection="1">
      <alignment horizontal="left" vertical="center"/>
      <protection locked="0"/>
    </xf>
    <xf numFmtId="0" fontId="8" fillId="0" borderId="6" xfId="0" applyFont="1" applyFill="1" applyBorder="1" applyAlignment="1" applyProtection="1">
      <alignment horizontal="left" vertical="center" wrapText="1"/>
      <protection locked="0"/>
    </xf>
    <xf numFmtId="0" fontId="8" fillId="0" borderId="23" xfId="0" applyFont="1" applyFill="1" applyBorder="1" applyAlignment="1" applyProtection="1">
      <alignment horizontal="left" vertical="center" wrapText="1"/>
      <protection locked="0"/>
    </xf>
    <xf numFmtId="0" fontId="8" fillId="0" borderId="6" xfId="0" applyFont="1" applyBorder="1" applyAlignment="1" applyProtection="1">
      <alignment horizontal="left" vertical="center" wrapText="1"/>
      <protection locked="0"/>
    </xf>
    <xf numFmtId="0" fontId="7" fillId="0" borderId="8" xfId="0" applyFont="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23" xfId="0" applyFont="1" applyBorder="1" applyAlignment="1" applyProtection="1">
      <alignment horizontal="left" vertical="center" wrapText="1"/>
      <protection locked="0"/>
    </xf>
    <xf numFmtId="0" fontId="7" fillId="0" borderId="53" xfId="0" applyFont="1" applyBorder="1" applyAlignment="1" applyProtection="1">
      <alignment horizontal="left" vertical="center"/>
      <protection locked="0"/>
    </xf>
    <xf numFmtId="0" fontId="7" fillId="0" borderId="4" xfId="0" applyFont="1" applyFill="1" applyBorder="1" applyAlignment="1">
      <alignment horizontal="left" vertical="center"/>
    </xf>
    <xf numFmtId="0" fontId="7" fillId="0" borderId="8" xfId="0" applyFont="1" applyFill="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20" fillId="0" borderId="51" xfId="0" applyFont="1" applyBorder="1" applyAlignment="1">
      <alignment horizontal="left" vertical="center"/>
    </xf>
    <xf numFmtId="0" fontId="3" fillId="7" borderId="31" xfId="0" applyFont="1" applyFill="1" applyBorder="1" applyAlignment="1">
      <alignment horizontal="left" vertical="center" wrapText="1"/>
    </xf>
    <xf numFmtId="0" fontId="0" fillId="7" borderId="32" xfId="0" applyFill="1" applyBorder="1" applyAlignment="1">
      <alignment horizontal="left" vertical="center" wrapText="1"/>
    </xf>
    <xf numFmtId="0" fontId="0" fillId="7" borderId="30" xfId="0" applyFill="1" applyBorder="1" applyAlignment="1">
      <alignment horizontal="left" vertical="center" wrapText="1"/>
    </xf>
    <xf numFmtId="0" fontId="19" fillId="0" borderId="9" xfId="0" applyFont="1" applyBorder="1" applyAlignment="1">
      <alignment horizontal="left" vertical="top" wrapText="1"/>
    </xf>
    <xf numFmtId="0" fontId="19" fillId="0" borderId="45" xfId="0" applyFont="1" applyBorder="1" applyAlignment="1">
      <alignment horizontal="left" vertical="top" wrapText="1"/>
    </xf>
    <xf numFmtId="0" fontId="9" fillId="3" borderId="40" xfId="0" applyFont="1" applyFill="1" applyBorder="1" applyAlignment="1">
      <alignment horizontal="left" vertical="center" wrapText="1"/>
    </xf>
    <xf numFmtId="0" fontId="9" fillId="3" borderId="41" xfId="0" applyFont="1" applyFill="1" applyBorder="1" applyAlignment="1">
      <alignment horizontal="left" vertical="center" wrapText="1"/>
    </xf>
    <xf numFmtId="0" fontId="9" fillId="3" borderId="42" xfId="0" applyFont="1" applyFill="1" applyBorder="1" applyAlignment="1">
      <alignment horizontal="left" vertical="center" wrapText="1"/>
    </xf>
    <xf numFmtId="0" fontId="5" fillId="3" borderId="14" xfId="0" applyFont="1" applyFill="1" applyBorder="1" applyAlignment="1">
      <alignment horizontal="left" vertical="center" wrapText="1"/>
    </xf>
    <xf numFmtId="0" fontId="10" fillId="3" borderId="0" xfId="0" applyFont="1" applyFill="1" applyBorder="1" applyAlignment="1">
      <alignment horizontal="left" vertical="center"/>
    </xf>
    <xf numFmtId="0" fontId="10" fillId="3" borderId="15" xfId="0" applyFont="1" applyFill="1" applyBorder="1" applyAlignment="1">
      <alignment horizontal="left" vertical="center"/>
    </xf>
    <xf numFmtId="0" fontId="5" fillId="3" borderId="16" xfId="0" applyFont="1" applyFill="1" applyBorder="1" applyAlignment="1">
      <alignment horizontal="left" vertical="center" wrapText="1"/>
    </xf>
    <xf numFmtId="0" fontId="10" fillId="3" borderId="13" xfId="0" applyFont="1" applyFill="1" applyBorder="1" applyAlignment="1">
      <alignment horizontal="left" vertical="center"/>
    </xf>
    <xf numFmtId="0" fontId="10" fillId="3" borderId="17" xfId="0" applyFont="1" applyFill="1" applyBorder="1" applyAlignment="1">
      <alignment horizontal="left" vertical="center"/>
    </xf>
    <xf numFmtId="0" fontId="5" fillId="3" borderId="43" xfId="0" applyFont="1" applyFill="1" applyBorder="1" applyAlignment="1">
      <alignment horizontal="left" vertical="center" wrapText="1"/>
    </xf>
    <xf numFmtId="0" fontId="10" fillId="3" borderId="36" xfId="0" applyFont="1" applyFill="1" applyBorder="1" applyAlignment="1">
      <alignment horizontal="left" vertical="center"/>
    </xf>
    <xf numFmtId="0" fontId="10" fillId="3" borderId="37" xfId="0" applyFont="1" applyFill="1" applyBorder="1" applyAlignment="1">
      <alignment horizontal="left" vertical="center"/>
    </xf>
    <xf numFmtId="0" fontId="10" fillId="3" borderId="0" xfId="0" applyFont="1" applyFill="1" applyBorder="1" applyAlignment="1">
      <alignment horizontal="left" vertical="center" wrapText="1"/>
    </xf>
    <xf numFmtId="0" fontId="10" fillId="3" borderId="15" xfId="0" applyFont="1" applyFill="1" applyBorder="1" applyAlignment="1">
      <alignment horizontal="left" vertical="center" wrapText="1"/>
    </xf>
    <xf numFmtId="9" fontId="14" fillId="0" borderId="0" xfId="2" applyFont="1" applyFill="1" applyBorder="1" applyAlignment="1">
      <alignment horizontal="right"/>
    </xf>
    <xf numFmtId="0" fontId="13" fillId="2" borderId="1" xfId="0" applyFont="1" applyFill="1" applyBorder="1" applyAlignment="1">
      <alignment horizontal="center" vertical="center" wrapText="1"/>
    </xf>
    <xf numFmtId="9" fontId="16" fillId="2" borderId="1" xfId="0" applyNumberFormat="1" applyFont="1" applyFill="1" applyBorder="1" applyAlignment="1">
      <alignment horizontal="center"/>
    </xf>
    <xf numFmtId="0" fontId="12" fillId="3" borderId="9"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4" fillId="5" borderId="31" xfId="0" applyFont="1" applyFill="1" applyBorder="1" applyAlignment="1">
      <alignment horizontal="center"/>
    </xf>
    <xf numFmtId="0" fontId="14" fillId="5" borderId="32" xfId="0" applyFont="1" applyFill="1" applyBorder="1" applyAlignment="1">
      <alignment horizontal="center"/>
    </xf>
    <xf numFmtId="0" fontId="14" fillId="5" borderId="30" xfId="0" applyFont="1" applyFill="1" applyBorder="1" applyAlignment="1">
      <alignment horizontal="center"/>
    </xf>
  </cellXfs>
  <cellStyles count="5">
    <cellStyle name="Comma" xfId="1" builtinId="3"/>
    <cellStyle name="Normal" xfId="0" builtinId="0"/>
    <cellStyle name="Normal 3" xfId="3"/>
    <cellStyle name="Normal 4" xfId="4"/>
    <cellStyle name="Percent" xfId="2" builtinId="5"/>
  </cellStyles>
  <dxfs count="1">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647455"/>
      <color rgb="FFDDDE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9</xdr:col>
      <xdr:colOff>317003</xdr:colOff>
      <xdr:row>1</xdr:row>
      <xdr:rowOff>1145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0" y="0"/>
          <a:ext cx="5193803" cy="886970"/>
        </a:xfrm>
        <a:prstGeom prst="rect">
          <a:avLst/>
        </a:prstGeom>
      </xdr:spPr>
    </xdr:pic>
    <xdr:clientData/>
  </xdr:twoCellAnchor>
</xdr:wsDr>
</file>

<file path=xl/theme/theme1.xml><?xml version="1.0" encoding="utf-8"?>
<a:theme xmlns:a="http://schemas.openxmlformats.org/drawingml/2006/main" name="Office Theme">
  <a:themeElements>
    <a:clrScheme name="Info-Tech Colours">
      <a:dk1>
        <a:sysClr val="windowText" lastClr="000000"/>
      </a:dk1>
      <a:lt1>
        <a:sysClr val="window" lastClr="FFFFFF"/>
      </a:lt1>
      <a:dk2>
        <a:srgbClr val="1F497D"/>
      </a:dk2>
      <a:lt2>
        <a:srgbClr val="EEECE1"/>
      </a:lt2>
      <a:accent1>
        <a:srgbClr val="3D658E"/>
      </a:accent1>
      <a:accent2>
        <a:srgbClr val="D3CB8D"/>
      </a:accent2>
      <a:accent3>
        <a:srgbClr val="979B80"/>
      </a:accent3>
      <a:accent4>
        <a:srgbClr val="87503D"/>
      </a:accent4>
      <a:accent5>
        <a:srgbClr val="133960"/>
      </a:accent5>
      <a:accent6>
        <a:srgbClr val="6E7455"/>
      </a:accent6>
      <a:hlink>
        <a:srgbClr val="848E97"/>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showGridLines="0" tabSelected="1" zoomScaleNormal="100" workbookViewId="0">
      <selection activeCell="B2" sqref="B2:N2"/>
    </sheetView>
  </sheetViews>
  <sheetFormatPr defaultRowHeight="12.75" x14ac:dyDescent="0.2"/>
  <cols>
    <col min="1" max="1" width="3.28515625" customWidth="1"/>
    <col min="14" max="14" width="26.140625" customWidth="1"/>
  </cols>
  <sheetData>
    <row r="1" spans="1:17" s="131" customFormat="1" ht="69.75" customHeight="1" thickBot="1" x14ac:dyDescent="0.25">
      <c r="A1" s="130"/>
    </row>
    <row r="2" spans="1:17" ht="33" customHeight="1" thickTop="1" thickBot="1" x14ac:dyDescent="0.25">
      <c r="B2" s="199" t="s">
        <v>415</v>
      </c>
      <c r="C2" s="199"/>
      <c r="D2" s="199"/>
      <c r="E2" s="199"/>
      <c r="F2" s="199"/>
      <c r="G2" s="199"/>
      <c r="H2" s="199"/>
      <c r="I2" s="199"/>
      <c r="J2" s="199"/>
      <c r="K2" s="199"/>
      <c r="L2" s="199"/>
      <c r="M2" s="199"/>
      <c r="N2" s="199"/>
    </row>
    <row r="3" spans="1:17" ht="173.25" customHeight="1" thickBot="1" x14ac:dyDescent="0.25">
      <c r="B3" s="200" t="s">
        <v>635</v>
      </c>
      <c r="C3" s="201"/>
      <c r="D3" s="201"/>
      <c r="E3" s="201"/>
      <c r="F3" s="201"/>
      <c r="G3" s="201"/>
      <c r="H3" s="201"/>
      <c r="I3" s="201"/>
      <c r="J3" s="201"/>
      <c r="K3" s="201"/>
      <c r="L3" s="201"/>
      <c r="M3" s="201"/>
      <c r="N3" s="202"/>
      <c r="O3" s="50"/>
      <c r="P3" s="50"/>
      <c r="Q3" s="50"/>
    </row>
    <row r="6" spans="1:17" x14ac:dyDescent="0.2">
      <c r="B6" s="8"/>
    </row>
    <row r="8" spans="1:17" x14ac:dyDescent="0.2">
      <c r="P8" s="141" t="s">
        <v>408</v>
      </c>
    </row>
  </sheetData>
  <sheetProtection algorithmName="SHA-512" hashValue="JcvEuchBEUsnWPO0c/4pLMPGBRDGDtjgQPIsr0nEG+7IrcZmsPO2kwadLrLP3Q1ERIBN/BrLlk5LLmAnn9x11w==" saltValue="qq13jxgv01tsG9/K4tLMkA==" spinCount="100000" sheet="1" objects="1" scenarios="1" selectLockedCells="1"/>
  <mergeCells count="2">
    <mergeCell ref="B2:N2"/>
    <mergeCell ref="B3:N3"/>
  </mergeCells>
  <phoneticPr fontId="2" type="noConversion"/>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H22"/>
  <sheetViews>
    <sheetView showGridLines="0" zoomScaleNormal="100" workbookViewId="0">
      <pane ySplit="4" topLeftCell="A5" activePane="bottomLeft" state="frozen"/>
      <selection pane="bottomLeft" activeCell="E5" sqref="E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65" bestFit="1" customWidth="1"/>
    <col min="5" max="5" width="18.5703125" style="3" bestFit="1" customWidth="1"/>
    <col min="6" max="6" width="54.85546875" style="64" customWidth="1"/>
    <col min="7" max="7" width="6.5703125" style="64" customWidth="1"/>
    <col min="8" max="8" width="60.7109375" style="10" customWidth="1"/>
    <col min="9" max="16384" width="8.85546875" style="1"/>
  </cols>
  <sheetData>
    <row r="1" spans="2:8" ht="16.5" thickBot="1" x14ac:dyDescent="0.25"/>
    <row r="2" spans="2:8" ht="24.75" customHeight="1" x14ac:dyDescent="0.2">
      <c r="B2" s="205" t="s">
        <v>113</v>
      </c>
      <c r="C2" s="206"/>
      <c r="D2" s="206"/>
      <c r="E2" s="206"/>
      <c r="F2" s="207"/>
      <c r="G2" s="96"/>
    </row>
    <row r="3" spans="2:8" ht="36" customHeight="1" thickBot="1" x14ac:dyDescent="0.25">
      <c r="B3" s="211" t="s">
        <v>715</v>
      </c>
      <c r="C3" s="212"/>
      <c r="D3" s="212"/>
      <c r="E3" s="212"/>
      <c r="F3" s="210"/>
      <c r="G3" s="96"/>
    </row>
    <row r="4" spans="2:8" ht="16.5" thickBot="1" x14ac:dyDescent="0.25">
      <c r="B4" s="60" t="s">
        <v>110</v>
      </c>
      <c r="C4" s="58" t="s">
        <v>135</v>
      </c>
      <c r="D4" s="58" t="s">
        <v>409</v>
      </c>
      <c r="E4" s="151" t="s">
        <v>146</v>
      </c>
      <c r="F4" s="152" t="s">
        <v>139</v>
      </c>
      <c r="G4" s="96"/>
    </row>
    <row r="5" spans="2:8" s="5" customFormat="1" ht="30" x14ac:dyDescent="0.2">
      <c r="B5" s="54" t="s">
        <v>41</v>
      </c>
      <c r="C5" s="55" t="s">
        <v>431</v>
      </c>
      <c r="D5" s="69" t="s">
        <v>141</v>
      </c>
      <c r="E5" s="171"/>
      <c r="F5" s="198"/>
      <c r="G5" s="97"/>
      <c r="H5" s="31"/>
    </row>
    <row r="6" spans="2:8" s="5" customFormat="1" ht="34.5" customHeight="1" x14ac:dyDescent="0.2">
      <c r="B6" s="54" t="s">
        <v>42</v>
      </c>
      <c r="C6" s="12" t="s">
        <v>186</v>
      </c>
      <c r="D6" s="62" t="s">
        <v>141</v>
      </c>
      <c r="E6" s="172"/>
      <c r="F6" s="178"/>
      <c r="G6" s="97"/>
      <c r="H6" s="31"/>
    </row>
    <row r="7" spans="2:8" s="5" customFormat="1" ht="30" x14ac:dyDescent="0.2">
      <c r="B7" s="54" t="s">
        <v>43</v>
      </c>
      <c r="C7" s="12" t="s">
        <v>432</v>
      </c>
      <c r="D7" s="62" t="s">
        <v>141</v>
      </c>
      <c r="E7" s="172"/>
      <c r="F7" s="178"/>
      <c r="G7" s="97"/>
      <c r="H7" s="31"/>
    </row>
    <row r="8" spans="2:8" s="5" customFormat="1" ht="32.25" customHeight="1" x14ac:dyDescent="0.2">
      <c r="B8" s="54" t="s">
        <v>44</v>
      </c>
      <c r="C8" s="12" t="s">
        <v>472</v>
      </c>
      <c r="D8" s="62" t="s">
        <v>141</v>
      </c>
      <c r="E8" s="172"/>
      <c r="F8" s="178"/>
      <c r="G8" s="97"/>
      <c r="H8" s="31"/>
    </row>
    <row r="9" spans="2:8" s="5" customFormat="1" ht="45" x14ac:dyDescent="0.2">
      <c r="B9" s="54" t="s">
        <v>45</v>
      </c>
      <c r="C9" s="12" t="s">
        <v>187</v>
      </c>
      <c r="D9" s="62" t="s">
        <v>141</v>
      </c>
      <c r="E9" s="172"/>
      <c r="F9" s="178"/>
      <c r="G9" s="97"/>
      <c r="H9" s="31"/>
    </row>
    <row r="10" spans="2:8" s="5" customFormat="1" x14ac:dyDescent="0.2">
      <c r="B10" s="54" t="s">
        <v>46</v>
      </c>
      <c r="C10" s="13" t="s">
        <v>580</v>
      </c>
      <c r="D10" s="62" t="s">
        <v>141</v>
      </c>
      <c r="E10" s="172"/>
      <c r="F10" s="178"/>
      <c r="G10" s="97"/>
      <c r="H10" s="31"/>
    </row>
    <row r="11" spans="2:8" s="5" customFormat="1" ht="30" x14ac:dyDescent="0.2">
      <c r="B11" s="54" t="s">
        <v>47</v>
      </c>
      <c r="C11" s="14" t="s">
        <v>473</v>
      </c>
      <c r="D11" s="62" t="s">
        <v>141</v>
      </c>
      <c r="E11" s="172"/>
      <c r="F11" s="178"/>
      <c r="G11" s="97"/>
      <c r="H11" s="31"/>
    </row>
    <row r="12" spans="2:8" s="5" customFormat="1" ht="30" x14ac:dyDescent="0.2">
      <c r="B12" s="54" t="s">
        <v>48</v>
      </c>
      <c r="C12" s="12" t="s">
        <v>474</v>
      </c>
      <c r="D12" s="62" t="s">
        <v>141</v>
      </c>
      <c r="E12" s="172"/>
      <c r="F12" s="178"/>
      <c r="G12" s="97"/>
      <c r="H12" s="31"/>
    </row>
    <row r="13" spans="2:8" s="5" customFormat="1" ht="30" x14ac:dyDescent="0.2">
      <c r="B13" s="54" t="s">
        <v>49</v>
      </c>
      <c r="C13" s="12" t="s">
        <v>475</v>
      </c>
      <c r="D13" s="62" t="s">
        <v>141</v>
      </c>
      <c r="E13" s="172"/>
      <c r="F13" s="178"/>
      <c r="G13" s="97"/>
      <c r="H13" s="31"/>
    </row>
    <row r="14" spans="2:8" s="5" customFormat="1" ht="30" x14ac:dyDescent="0.2">
      <c r="B14" s="54" t="s">
        <v>50</v>
      </c>
      <c r="C14" s="12" t="s">
        <v>476</v>
      </c>
      <c r="D14" s="62" t="s">
        <v>141</v>
      </c>
      <c r="E14" s="172"/>
      <c r="F14" s="178"/>
      <c r="G14" s="97"/>
      <c r="H14" s="31"/>
    </row>
    <row r="15" spans="2:8" s="5" customFormat="1" ht="30" x14ac:dyDescent="0.2">
      <c r="B15" s="54" t="s">
        <v>51</v>
      </c>
      <c r="C15" s="12" t="s">
        <v>477</v>
      </c>
      <c r="D15" s="62" t="s">
        <v>141</v>
      </c>
      <c r="E15" s="172"/>
      <c r="F15" s="178"/>
      <c r="G15" s="97"/>
      <c r="H15" s="31"/>
    </row>
    <row r="16" spans="2:8" s="5" customFormat="1" ht="30" x14ac:dyDescent="0.2">
      <c r="B16" s="54" t="s">
        <v>52</v>
      </c>
      <c r="C16" s="12" t="s">
        <v>478</v>
      </c>
      <c r="D16" s="62" t="s">
        <v>141</v>
      </c>
      <c r="E16" s="172"/>
      <c r="F16" s="178"/>
      <c r="G16" s="97"/>
      <c r="H16" s="31"/>
    </row>
    <row r="17" spans="2:8" s="5" customFormat="1" ht="45" x14ac:dyDescent="0.2">
      <c r="B17" s="54" t="s">
        <v>109</v>
      </c>
      <c r="C17" s="12" t="s">
        <v>479</v>
      </c>
      <c r="D17" s="62" t="s">
        <v>141</v>
      </c>
      <c r="E17" s="172"/>
      <c r="F17" s="178"/>
      <c r="G17" s="97"/>
      <c r="H17" s="31"/>
    </row>
    <row r="18" spans="2:8" s="5" customFormat="1" ht="45" x14ac:dyDescent="0.2">
      <c r="B18" s="54" t="s">
        <v>53</v>
      </c>
      <c r="C18" s="12" t="s">
        <v>480</v>
      </c>
      <c r="D18" s="62" t="s">
        <v>141</v>
      </c>
      <c r="E18" s="172"/>
      <c r="F18" s="178"/>
      <c r="G18" s="97"/>
      <c r="H18" s="31"/>
    </row>
    <row r="19" spans="2:8" s="5" customFormat="1" ht="30" x14ac:dyDescent="0.2">
      <c r="B19" s="54" t="s">
        <v>450</v>
      </c>
      <c r="C19" s="12" t="s">
        <v>433</v>
      </c>
      <c r="D19" s="62" t="s">
        <v>414</v>
      </c>
      <c r="E19" s="172"/>
      <c r="F19" s="178"/>
      <c r="G19" s="97"/>
      <c r="H19" s="31"/>
    </row>
    <row r="20" spans="2:8" s="5" customFormat="1" ht="30" x14ac:dyDescent="0.2">
      <c r="B20" s="54" t="s">
        <v>54</v>
      </c>
      <c r="C20" s="12" t="s">
        <v>591</v>
      </c>
      <c r="D20" s="62" t="s">
        <v>414</v>
      </c>
      <c r="E20" s="172"/>
      <c r="F20" s="178"/>
      <c r="G20" s="97"/>
      <c r="H20" s="31"/>
    </row>
    <row r="21" spans="2:8" s="5" customFormat="1" ht="45" x14ac:dyDescent="0.2">
      <c r="B21" s="54" t="s">
        <v>55</v>
      </c>
      <c r="C21" s="12" t="s">
        <v>481</v>
      </c>
      <c r="D21" s="62" t="s">
        <v>414</v>
      </c>
      <c r="E21" s="172"/>
      <c r="F21" s="178"/>
      <c r="G21" s="97"/>
      <c r="H21" s="31"/>
    </row>
    <row r="22" spans="2:8" s="5" customFormat="1" ht="30.75" thickBot="1" x14ac:dyDescent="0.25">
      <c r="B22" s="22" t="s">
        <v>451</v>
      </c>
      <c r="C22" s="157" t="s">
        <v>345</v>
      </c>
      <c r="D22" s="63" t="s">
        <v>414</v>
      </c>
      <c r="E22" s="173"/>
      <c r="F22" s="190"/>
      <c r="G22" s="97"/>
      <c r="H22" s="31"/>
    </row>
  </sheetData>
  <sheetProtection algorithmName="SHA-512" hashValue="AUK6Gdjqn6WI+jWBcVKhx7tZr9v3Fn4vHnr833DtFxd0me79iq06J5E++fZwg7jduNSteUSitgcZOTJXCNkkKg==" saltValue="esuGtLYEnSI4dxh+R0q4Dw==" spinCount="100000" sheet="1" objects="1" scenarios="1" formatColumns="0" formatRows="0" selectLockedCells="1"/>
  <sortState ref="B5:D22">
    <sortCondition ref="D5:D22"/>
  </sortState>
  <mergeCells count="2">
    <mergeCell ref="B2:F2"/>
    <mergeCell ref="B3:F3"/>
  </mergeCells>
  <phoneticPr fontId="2" type="noConversion"/>
  <dataValidations count="2">
    <dataValidation type="list" allowBlank="1" showInputMessage="1" showErrorMessage="1" sqref="D5:D22">
      <formula1>Ranking</formula1>
    </dataValidation>
    <dataValidation type="list" allowBlank="1" showInputMessage="1" showErrorMessage="1" sqref="E5:E22">
      <formula1>YesNo</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B1:F27"/>
  <sheetViews>
    <sheetView showGridLines="0" zoomScaleNormal="100" workbookViewId="0">
      <pane ySplit="4" topLeftCell="A5" activePane="bottomLeft" state="frozen"/>
      <selection pane="bottomLeft" activeCell="F7" sqref="F7"/>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customWidth="1"/>
    <col min="5" max="5" width="18.5703125" style="3" customWidth="1"/>
    <col min="6" max="6" width="54.85546875" style="1" customWidth="1"/>
    <col min="7" max="16384" width="8.85546875" style="1"/>
  </cols>
  <sheetData>
    <row r="1" spans="2:6" ht="16.5" customHeight="1" thickBot="1" x14ac:dyDescent="0.25"/>
    <row r="2" spans="2:6" ht="24.75" customHeight="1" x14ac:dyDescent="0.2">
      <c r="B2" s="205" t="s">
        <v>524</v>
      </c>
      <c r="C2" s="206"/>
      <c r="D2" s="206"/>
      <c r="E2" s="206"/>
      <c r="F2" s="207"/>
    </row>
    <row r="3" spans="2:6" ht="36" customHeight="1" thickBot="1" x14ac:dyDescent="0.25">
      <c r="B3" s="208" t="s">
        <v>715</v>
      </c>
      <c r="C3" s="209"/>
      <c r="D3" s="209"/>
      <c r="E3" s="209"/>
      <c r="F3" s="210"/>
    </row>
    <row r="4" spans="2:6" ht="16.5" thickBot="1" x14ac:dyDescent="0.25">
      <c r="B4" s="60" t="s">
        <v>110</v>
      </c>
      <c r="C4" s="58" t="s">
        <v>135</v>
      </c>
      <c r="D4" s="58" t="s">
        <v>409</v>
      </c>
      <c r="E4" s="58" t="s">
        <v>146</v>
      </c>
      <c r="F4" s="59" t="s">
        <v>139</v>
      </c>
    </row>
    <row r="5" spans="2:6" s="5" customFormat="1" ht="30" x14ac:dyDescent="0.2">
      <c r="B5" s="54" t="s">
        <v>502</v>
      </c>
      <c r="C5" s="55" t="s">
        <v>485</v>
      </c>
      <c r="D5" s="69" t="s">
        <v>141</v>
      </c>
      <c r="E5" s="161"/>
      <c r="F5" s="178"/>
    </row>
    <row r="6" spans="2:6" s="6" customFormat="1" ht="30" x14ac:dyDescent="0.2">
      <c r="B6" s="54" t="s">
        <v>225</v>
      </c>
      <c r="C6" s="14" t="s">
        <v>236</v>
      </c>
      <c r="D6" s="62" t="s">
        <v>141</v>
      </c>
      <c r="E6" s="163"/>
      <c r="F6" s="181"/>
    </row>
    <row r="7" spans="2:6" s="5" customFormat="1" x14ac:dyDescent="0.2">
      <c r="B7" s="54" t="s">
        <v>226</v>
      </c>
      <c r="C7" s="12" t="s">
        <v>237</v>
      </c>
      <c r="D7" s="66" t="s">
        <v>141</v>
      </c>
      <c r="E7" s="163"/>
      <c r="F7" s="180"/>
    </row>
    <row r="8" spans="2:6" s="5" customFormat="1" x14ac:dyDescent="0.2">
      <c r="B8" s="54" t="s">
        <v>227</v>
      </c>
      <c r="C8" s="11" t="s">
        <v>483</v>
      </c>
      <c r="D8" s="62" t="s">
        <v>141</v>
      </c>
      <c r="E8" s="163"/>
      <c r="F8" s="180"/>
    </row>
    <row r="9" spans="2:6" ht="30" x14ac:dyDescent="0.2">
      <c r="B9" s="54" t="s">
        <v>228</v>
      </c>
      <c r="C9" s="12" t="s">
        <v>592</v>
      </c>
      <c r="D9" s="67" t="s">
        <v>141</v>
      </c>
      <c r="E9" s="163"/>
      <c r="F9" s="183"/>
    </row>
    <row r="10" spans="2:6" ht="30" x14ac:dyDescent="0.2">
      <c r="B10" s="54" t="s">
        <v>229</v>
      </c>
      <c r="C10" s="12" t="s">
        <v>484</v>
      </c>
      <c r="D10" s="67" t="s">
        <v>141</v>
      </c>
      <c r="E10" s="163"/>
      <c r="F10" s="183"/>
    </row>
    <row r="11" spans="2:6" x14ac:dyDescent="0.2">
      <c r="B11" s="54" t="s">
        <v>230</v>
      </c>
      <c r="C11" s="12" t="s">
        <v>259</v>
      </c>
      <c r="D11" s="67" t="s">
        <v>141</v>
      </c>
      <c r="E11" s="163"/>
      <c r="F11" s="183"/>
    </row>
    <row r="12" spans="2:6" ht="30" x14ac:dyDescent="0.2">
      <c r="B12" s="54" t="s">
        <v>231</v>
      </c>
      <c r="C12" s="12" t="s">
        <v>435</v>
      </c>
      <c r="D12" s="67" t="s">
        <v>141</v>
      </c>
      <c r="E12" s="163"/>
      <c r="F12" s="183"/>
    </row>
    <row r="13" spans="2:6" ht="30" x14ac:dyDescent="0.2">
      <c r="B13" s="54" t="s">
        <v>232</v>
      </c>
      <c r="C13" s="12" t="s">
        <v>239</v>
      </c>
      <c r="D13" s="67" t="s">
        <v>141</v>
      </c>
      <c r="E13" s="163"/>
      <c r="F13" s="183"/>
    </row>
    <row r="14" spans="2:6" x14ac:dyDescent="0.2">
      <c r="B14" s="54" t="s">
        <v>233</v>
      </c>
      <c r="C14" s="12" t="s">
        <v>486</v>
      </c>
      <c r="D14" s="67" t="s">
        <v>141</v>
      </c>
      <c r="E14" s="163"/>
      <c r="F14" s="183"/>
    </row>
    <row r="15" spans="2:6" ht="45" x14ac:dyDescent="0.2">
      <c r="B15" s="54" t="s">
        <v>234</v>
      </c>
      <c r="C15" s="12" t="s">
        <v>604</v>
      </c>
      <c r="D15" s="67" t="s">
        <v>141</v>
      </c>
      <c r="E15" s="163"/>
      <c r="F15" s="183"/>
    </row>
    <row r="16" spans="2:6" ht="30" x14ac:dyDescent="0.2">
      <c r="B16" s="54" t="s">
        <v>262</v>
      </c>
      <c r="C16" s="12" t="s">
        <v>661</v>
      </c>
      <c r="D16" s="132" t="s">
        <v>141</v>
      </c>
      <c r="E16" s="163"/>
      <c r="F16" s="183"/>
    </row>
    <row r="17" spans="2:6" ht="30" x14ac:dyDescent="0.2">
      <c r="B17" s="54" t="s">
        <v>263</v>
      </c>
      <c r="C17" s="12" t="s">
        <v>568</v>
      </c>
      <c r="D17" s="67" t="s">
        <v>414</v>
      </c>
      <c r="E17" s="163"/>
      <c r="F17" s="183"/>
    </row>
    <row r="18" spans="2:6" ht="30" x14ac:dyDescent="0.2">
      <c r="B18" s="54" t="s">
        <v>503</v>
      </c>
      <c r="C18" s="147" t="s">
        <v>238</v>
      </c>
      <c r="D18" s="62" t="s">
        <v>414</v>
      </c>
      <c r="E18" s="174"/>
      <c r="F18" s="191"/>
    </row>
    <row r="19" spans="2:6" ht="30" x14ac:dyDescent="0.2">
      <c r="B19" s="54" t="s">
        <v>264</v>
      </c>
      <c r="C19" s="12" t="s">
        <v>235</v>
      </c>
      <c r="D19" s="148" t="s">
        <v>414</v>
      </c>
      <c r="E19" s="164"/>
      <c r="F19" s="191"/>
    </row>
    <row r="20" spans="2:6" ht="30" x14ac:dyDescent="0.2">
      <c r="B20" s="54" t="s">
        <v>504</v>
      </c>
      <c r="C20" s="12" t="s">
        <v>260</v>
      </c>
      <c r="D20" s="133" t="s">
        <v>414</v>
      </c>
      <c r="E20" s="164"/>
      <c r="F20" s="191"/>
    </row>
    <row r="21" spans="2:6" ht="30" x14ac:dyDescent="0.2">
      <c r="B21" s="54" t="s">
        <v>265</v>
      </c>
      <c r="C21" s="12" t="s">
        <v>261</v>
      </c>
      <c r="D21" s="133" t="s">
        <v>414</v>
      </c>
      <c r="E21" s="164"/>
      <c r="F21" s="191"/>
    </row>
    <row r="22" spans="2:6" ht="30" x14ac:dyDescent="0.2">
      <c r="B22" s="54" t="s">
        <v>266</v>
      </c>
      <c r="C22" s="12" t="s">
        <v>684</v>
      </c>
      <c r="D22" s="133" t="s">
        <v>414</v>
      </c>
      <c r="E22" s="164"/>
      <c r="F22" s="191"/>
    </row>
    <row r="23" spans="2:6" ht="75" x14ac:dyDescent="0.2">
      <c r="B23" s="54" t="s">
        <v>367</v>
      </c>
      <c r="C23" s="12" t="s">
        <v>685</v>
      </c>
      <c r="D23" s="133" t="s">
        <v>414</v>
      </c>
      <c r="E23" s="164"/>
      <c r="F23" s="191"/>
    </row>
    <row r="24" spans="2:6" ht="30" x14ac:dyDescent="0.2">
      <c r="B24" s="54" t="s">
        <v>368</v>
      </c>
      <c r="C24" s="12" t="s">
        <v>686</v>
      </c>
      <c r="D24" s="133" t="s">
        <v>414</v>
      </c>
      <c r="E24" s="164"/>
      <c r="F24" s="191"/>
    </row>
    <row r="25" spans="2:6" ht="30" x14ac:dyDescent="0.2">
      <c r="B25" s="54" t="s">
        <v>369</v>
      </c>
      <c r="C25" s="12" t="s">
        <v>687</v>
      </c>
      <c r="D25" s="133" t="s">
        <v>414</v>
      </c>
      <c r="E25" s="164"/>
      <c r="F25" s="191"/>
    </row>
    <row r="26" spans="2:6" s="5" customFormat="1" ht="30" x14ac:dyDescent="0.2">
      <c r="B26" s="54" t="s">
        <v>370</v>
      </c>
      <c r="C26" s="12" t="s">
        <v>688</v>
      </c>
      <c r="D26" s="133" t="s">
        <v>414</v>
      </c>
      <c r="E26" s="164"/>
      <c r="F26" s="191"/>
    </row>
    <row r="27" spans="2:6" s="5" customFormat="1" ht="45.75" thickBot="1" x14ac:dyDescent="0.25">
      <c r="B27" s="22" t="s">
        <v>371</v>
      </c>
      <c r="C27" s="23" t="s">
        <v>689</v>
      </c>
      <c r="D27" s="153" t="s">
        <v>147</v>
      </c>
      <c r="E27" s="162"/>
      <c r="F27" s="190"/>
    </row>
  </sheetData>
  <sheetProtection algorithmName="SHA-512" hashValue="GrfkwHeTiHrkTg9FyNUikX8DqpeKWuPvBzIQE8WK96dJGGqwgq3rDlHADujOiwAapjO1bkGUrr4/5gDbi8f67w==" saltValue="MPPLjGBi09K090Qo3DDLnA==" spinCount="100000" sheet="1" objects="1" scenarios="1" formatColumns="0" formatRows="0" selectLockedCells="1"/>
  <protectedRanges>
    <protectedRange sqref="D5:F27" name="Range1"/>
  </protectedRanges>
  <sortState ref="B30:D36">
    <sortCondition ref="D30:D36"/>
  </sortState>
  <mergeCells count="2">
    <mergeCell ref="B2:F2"/>
    <mergeCell ref="B3:F3"/>
  </mergeCells>
  <phoneticPr fontId="2" type="noConversion"/>
  <dataValidations count="2">
    <dataValidation type="list" allowBlank="1" showInputMessage="1" showErrorMessage="1" sqref="E5:E27">
      <formula1>YesNo</formula1>
    </dataValidation>
    <dataValidation type="list" allowBlank="1" showInputMessage="1" showErrorMessage="1" sqref="D5:D27">
      <formula1>Ranking</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3"/>
  <sheetViews>
    <sheetView showGridLines="0" workbookViewId="0">
      <pane ySplit="4" topLeftCell="A5" activePane="bottomLeft" state="frozen"/>
      <selection pane="bottomLeft" activeCell="F6" sqref="F6"/>
    </sheetView>
  </sheetViews>
  <sheetFormatPr defaultRowHeight="12.75" x14ac:dyDescent="0.2"/>
  <cols>
    <col min="1" max="1" width="3.28515625" customWidth="1"/>
    <col min="2" max="2" width="10.7109375" customWidth="1"/>
    <col min="3" max="3" width="60.7109375" customWidth="1"/>
    <col min="4" max="4" width="23.42578125" customWidth="1"/>
    <col min="5" max="5" width="18.5703125" customWidth="1"/>
    <col min="6" max="6" width="54.85546875" customWidth="1"/>
  </cols>
  <sheetData>
    <row r="1" spans="2:6" ht="16.5" customHeight="1" thickBot="1" x14ac:dyDescent="0.25"/>
    <row r="2" spans="2:6" ht="24.75" customHeight="1" x14ac:dyDescent="0.2">
      <c r="B2" s="205" t="s">
        <v>525</v>
      </c>
      <c r="C2" s="206"/>
      <c r="D2" s="206"/>
      <c r="E2" s="206"/>
      <c r="F2" s="207"/>
    </row>
    <row r="3" spans="2:6" ht="36" customHeight="1" thickBot="1" x14ac:dyDescent="0.25">
      <c r="B3" s="208" t="s">
        <v>715</v>
      </c>
      <c r="C3" s="217"/>
      <c r="D3" s="217"/>
      <c r="E3" s="217"/>
      <c r="F3" s="218"/>
    </row>
    <row r="4" spans="2:6" ht="16.5" thickBot="1" x14ac:dyDescent="0.25">
      <c r="B4" s="60" t="s">
        <v>110</v>
      </c>
      <c r="C4" s="58" t="s">
        <v>135</v>
      </c>
      <c r="D4" s="58" t="s">
        <v>409</v>
      </c>
      <c r="E4" s="58" t="s">
        <v>146</v>
      </c>
      <c r="F4" s="59" t="s">
        <v>139</v>
      </c>
    </row>
    <row r="5" spans="2:6" ht="15.75" customHeight="1" x14ac:dyDescent="0.2">
      <c r="B5" s="54" t="s">
        <v>372</v>
      </c>
      <c r="C5" s="55" t="s">
        <v>605</v>
      </c>
      <c r="D5" s="154" t="s">
        <v>141</v>
      </c>
      <c r="E5" s="175"/>
      <c r="F5" s="195"/>
    </row>
    <row r="6" spans="2:6" s="5" customFormat="1" ht="60" x14ac:dyDescent="0.2">
      <c r="B6" s="54" t="s">
        <v>373</v>
      </c>
      <c r="C6" s="12" t="s">
        <v>644</v>
      </c>
      <c r="D6" s="62" t="s">
        <v>141</v>
      </c>
      <c r="E6" s="163"/>
      <c r="F6" s="179"/>
    </row>
    <row r="7" spans="2:6" ht="15.75" x14ac:dyDescent="0.2">
      <c r="B7" s="54" t="s">
        <v>374</v>
      </c>
      <c r="C7" s="12" t="s">
        <v>606</v>
      </c>
      <c r="D7" s="133" t="s">
        <v>141</v>
      </c>
      <c r="E7" s="164"/>
      <c r="F7" s="191"/>
    </row>
    <row r="8" spans="2:6" ht="45" x14ac:dyDescent="0.2">
      <c r="B8" s="54" t="s">
        <v>375</v>
      </c>
      <c r="C8" s="12" t="s">
        <v>674</v>
      </c>
      <c r="D8" s="133" t="s">
        <v>141</v>
      </c>
      <c r="E8" s="164"/>
      <c r="F8" s="191"/>
    </row>
    <row r="9" spans="2:6" ht="30" x14ac:dyDescent="0.2">
      <c r="B9" s="54" t="s">
        <v>376</v>
      </c>
      <c r="C9" s="12" t="s">
        <v>487</v>
      </c>
      <c r="D9" s="133" t="s">
        <v>141</v>
      </c>
      <c r="E9" s="164"/>
      <c r="F9" s="191"/>
    </row>
    <row r="10" spans="2:6" ht="30" x14ac:dyDescent="0.2">
      <c r="B10" s="54" t="s">
        <v>377</v>
      </c>
      <c r="C10" s="12" t="s">
        <v>607</v>
      </c>
      <c r="D10" s="133" t="s">
        <v>414</v>
      </c>
      <c r="E10" s="164"/>
      <c r="F10" s="191"/>
    </row>
    <row r="11" spans="2:6" ht="30" x14ac:dyDescent="0.2">
      <c r="B11" s="54" t="s">
        <v>378</v>
      </c>
      <c r="C11" s="12" t="s">
        <v>662</v>
      </c>
      <c r="D11" s="133" t="s">
        <v>414</v>
      </c>
      <c r="E11" s="176"/>
      <c r="F11" s="191"/>
    </row>
    <row r="12" spans="2:6" ht="30" x14ac:dyDescent="0.2">
      <c r="B12" s="54" t="s">
        <v>642</v>
      </c>
      <c r="C12" s="12" t="s">
        <v>608</v>
      </c>
      <c r="D12" s="133" t="s">
        <v>147</v>
      </c>
      <c r="E12" s="164"/>
      <c r="F12" s="191"/>
    </row>
    <row r="13" spans="2:6" ht="45.75" thickBot="1" x14ac:dyDescent="0.25">
      <c r="B13" s="22" t="s">
        <v>643</v>
      </c>
      <c r="C13" s="23" t="s">
        <v>663</v>
      </c>
      <c r="D13" s="134" t="s">
        <v>147</v>
      </c>
      <c r="E13" s="162"/>
      <c r="F13" s="187"/>
    </row>
  </sheetData>
  <sheetProtection algorithmName="SHA-512" hashValue="S6bAxeZ9JT1G7DW2HIkH+JKWqJzlXI8ULoV1Flz8+Z7NnDMzDxlOJbr/vEy6iAe9HYAM/FvSCXQTfthsL4zp3w==" saltValue="Tj3XllZokrhkRStQGMhkgA==" spinCount="100000" sheet="1" objects="1" scenarios="1" formatColumns="0" formatRows="0" selectLockedCells="1"/>
  <protectedRanges>
    <protectedRange sqref="D5:F5 D7:F13" name="Range1"/>
    <protectedRange sqref="D6:F6" name="Range1_1"/>
  </protectedRanges>
  <mergeCells count="2">
    <mergeCell ref="B2:F2"/>
    <mergeCell ref="B3:F3"/>
  </mergeCells>
  <dataValidations count="2">
    <dataValidation type="list" allowBlank="1" showInputMessage="1" showErrorMessage="1" sqref="D5:D13">
      <formula1>Ranking</formula1>
    </dataValidation>
    <dataValidation type="list" allowBlank="1" showInputMessage="1" showErrorMessage="1" sqref="E5:E13">
      <formula1>YesNo</formula1>
    </dataValidation>
  </dataValidations>
  <pageMargins left="0.7" right="0.7" top="0.75" bottom="0.75" header="0.3" footer="0.3"/>
  <pageSetup scale="74" fitToHeight="0" orientation="landscape"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5"/>
  <sheetViews>
    <sheetView showGridLines="0" zoomScaleNormal="100" workbookViewId="0">
      <pane ySplit="4" topLeftCell="A5" activePane="bottomLeft" state="frozen"/>
      <selection pane="bottomLeft" activeCell="F5" sqref="F5"/>
    </sheetView>
  </sheetViews>
  <sheetFormatPr defaultRowHeight="12.75" x14ac:dyDescent="0.2"/>
  <cols>
    <col min="1" max="1" width="3.28515625" style="177" customWidth="1"/>
    <col min="2" max="2" width="10.7109375" style="131" customWidth="1"/>
    <col min="3" max="3" width="60.7109375" customWidth="1"/>
    <col min="4" max="4" width="23.42578125" customWidth="1"/>
    <col min="5" max="5" width="18.5703125" bestFit="1" customWidth="1"/>
    <col min="6" max="6" width="54.85546875" customWidth="1"/>
  </cols>
  <sheetData>
    <row r="1" spans="1:6" ht="16.5" customHeight="1" thickBot="1" x14ac:dyDescent="0.25">
      <c r="A1" s="159"/>
      <c r="B1" s="160"/>
    </row>
    <row r="2" spans="1:6" ht="24.75" customHeight="1" x14ac:dyDescent="0.2">
      <c r="B2" s="205" t="s">
        <v>536</v>
      </c>
      <c r="C2" s="206"/>
      <c r="D2" s="206"/>
      <c r="E2" s="206"/>
      <c r="F2" s="207"/>
    </row>
    <row r="3" spans="1:6" ht="36" customHeight="1" thickBot="1" x14ac:dyDescent="0.25">
      <c r="B3" s="211" t="s">
        <v>715</v>
      </c>
      <c r="C3" s="212"/>
      <c r="D3" s="212"/>
      <c r="E3" s="212"/>
      <c r="F3" s="213"/>
    </row>
    <row r="4" spans="1:6" ht="16.5" thickBot="1" x14ac:dyDescent="0.25">
      <c r="B4" s="60" t="s">
        <v>110</v>
      </c>
      <c r="C4" s="58" t="s">
        <v>135</v>
      </c>
      <c r="D4" s="58" t="s">
        <v>409</v>
      </c>
      <c r="E4" s="58" t="s">
        <v>146</v>
      </c>
      <c r="F4" s="59" t="s">
        <v>139</v>
      </c>
    </row>
    <row r="5" spans="1:6" ht="30" x14ac:dyDescent="0.2">
      <c r="B5" s="20" t="s">
        <v>382</v>
      </c>
      <c r="C5" s="12" t="s">
        <v>535</v>
      </c>
      <c r="D5" s="66" t="s">
        <v>141</v>
      </c>
      <c r="E5" s="163"/>
      <c r="F5" s="183"/>
    </row>
    <row r="6" spans="1:6" ht="15.75" x14ac:dyDescent="0.2">
      <c r="B6" s="20" t="s">
        <v>383</v>
      </c>
      <c r="C6" s="136" t="s">
        <v>690</v>
      </c>
      <c r="D6" s="66" t="s">
        <v>414</v>
      </c>
      <c r="E6" s="163"/>
      <c r="F6" s="183"/>
    </row>
    <row r="7" spans="1:6" ht="15.75" x14ac:dyDescent="0.2">
      <c r="B7" s="20" t="s">
        <v>384</v>
      </c>
      <c r="C7" s="136" t="s">
        <v>691</v>
      </c>
      <c r="D7" s="66" t="s">
        <v>414</v>
      </c>
      <c r="E7" s="163"/>
      <c r="F7" s="183"/>
    </row>
    <row r="8" spans="1:6" ht="30" x14ac:dyDescent="0.2">
      <c r="B8" s="20" t="s">
        <v>385</v>
      </c>
      <c r="C8" s="136" t="s">
        <v>692</v>
      </c>
      <c r="D8" s="62" t="s">
        <v>414</v>
      </c>
      <c r="E8" s="163"/>
      <c r="F8" s="183"/>
    </row>
    <row r="9" spans="1:6" ht="30" customHeight="1" x14ac:dyDescent="0.2">
      <c r="B9" s="20" t="s">
        <v>386</v>
      </c>
      <c r="C9" s="136" t="s">
        <v>693</v>
      </c>
      <c r="D9" s="62" t="s">
        <v>414</v>
      </c>
      <c r="E9" s="163"/>
      <c r="F9" s="183"/>
    </row>
    <row r="10" spans="1:6" ht="30" customHeight="1" x14ac:dyDescent="0.2">
      <c r="B10" s="20" t="s">
        <v>387</v>
      </c>
      <c r="C10" s="136" t="s">
        <v>694</v>
      </c>
      <c r="D10" s="66" t="s">
        <v>147</v>
      </c>
      <c r="E10" s="163"/>
      <c r="F10" s="183"/>
    </row>
    <row r="11" spans="1:6" ht="30" x14ac:dyDescent="0.2">
      <c r="B11" s="20" t="s">
        <v>388</v>
      </c>
      <c r="C11" s="136" t="s">
        <v>695</v>
      </c>
      <c r="D11" s="66" t="s">
        <v>147</v>
      </c>
      <c r="E11" s="163"/>
      <c r="F11" s="183"/>
    </row>
    <row r="12" spans="1:6" ht="30" x14ac:dyDescent="0.2">
      <c r="B12" s="20" t="s">
        <v>389</v>
      </c>
      <c r="C12" s="136" t="s">
        <v>708</v>
      </c>
      <c r="D12" s="66" t="s">
        <v>147</v>
      </c>
      <c r="E12" s="163"/>
      <c r="F12" s="183"/>
    </row>
    <row r="13" spans="1:6" ht="15.75" x14ac:dyDescent="0.2">
      <c r="B13" s="20" t="s">
        <v>390</v>
      </c>
      <c r="C13" s="136" t="s">
        <v>709</v>
      </c>
      <c r="D13" s="66" t="s">
        <v>147</v>
      </c>
      <c r="E13" s="163"/>
      <c r="F13" s="183"/>
    </row>
    <row r="14" spans="1:6" ht="15.75" x14ac:dyDescent="0.2">
      <c r="B14" s="20" t="s">
        <v>666</v>
      </c>
      <c r="C14" s="136" t="s">
        <v>707</v>
      </c>
      <c r="D14" s="66" t="s">
        <v>147</v>
      </c>
      <c r="E14" s="163"/>
      <c r="F14" s="183"/>
    </row>
    <row r="15" spans="1:6" ht="30" x14ac:dyDescent="0.2">
      <c r="B15" s="20" t="s">
        <v>667</v>
      </c>
      <c r="C15" s="136" t="s">
        <v>706</v>
      </c>
      <c r="D15" s="66" t="s">
        <v>147</v>
      </c>
      <c r="E15" s="163"/>
      <c r="F15" s="183"/>
    </row>
    <row r="16" spans="1:6" ht="45" x14ac:dyDescent="0.2">
      <c r="B16" s="20" t="s">
        <v>668</v>
      </c>
      <c r="C16" s="136" t="s">
        <v>705</v>
      </c>
      <c r="D16" s="62" t="s">
        <v>147</v>
      </c>
      <c r="E16" s="163"/>
      <c r="F16" s="183"/>
    </row>
    <row r="17" spans="2:6" ht="30" x14ac:dyDescent="0.2">
      <c r="B17" s="20" t="s">
        <v>669</v>
      </c>
      <c r="C17" s="136" t="s">
        <v>704</v>
      </c>
      <c r="D17" s="62" t="s">
        <v>147</v>
      </c>
      <c r="E17" s="163"/>
      <c r="F17" s="183"/>
    </row>
    <row r="18" spans="2:6" ht="15.75" x14ac:dyDescent="0.2">
      <c r="B18" s="20" t="s">
        <v>670</v>
      </c>
      <c r="C18" s="136" t="s">
        <v>696</v>
      </c>
      <c r="D18" s="62" t="s">
        <v>147</v>
      </c>
      <c r="E18" s="163"/>
      <c r="F18" s="183"/>
    </row>
    <row r="19" spans="2:6" ht="15.75" x14ac:dyDescent="0.2">
      <c r="B19" s="20" t="s">
        <v>391</v>
      </c>
      <c r="C19" s="136" t="s">
        <v>697</v>
      </c>
      <c r="D19" s="62" t="s">
        <v>147</v>
      </c>
      <c r="E19" s="163"/>
      <c r="F19" s="183"/>
    </row>
    <row r="20" spans="2:6" ht="30" x14ac:dyDescent="0.2">
      <c r="B20" s="20" t="s">
        <v>392</v>
      </c>
      <c r="C20" s="136" t="s">
        <v>698</v>
      </c>
      <c r="D20" s="62" t="s">
        <v>147</v>
      </c>
      <c r="E20" s="163"/>
      <c r="F20" s="183"/>
    </row>
    <row r="21" spans="2:6" ht="30" x14ac:dyDescent="0.2">
      <c r="B21" s="20" t="s">
        <v>393</v>
      </c>
      <c r="C21" s="136" t="s">
        <v>699</v>
      </c>
      <c r="D21" s="62" t="s">
        <v>147</v>
      </c>
      <c r="E21" s="163"/>
      <c r="F21" s="183"/>
    </row>
    <row r="22" spans="2:6" ht="30" x14ac:dyDescent="0.2">
      <c r="B22" s="20" t="s">
        <v>394</v>
      </c>
      <c r="C22" s="136" t="s">
        <v>700</v>
      </c>
      <c r="D22" s="62" t="s">
        <v>147</v>
      </c>
      <c r="E22" s="163"/>
      <c r="F22" s="183"/>
    </row>
    <row r="23" spans="2:6" ht="15.75" x14ac:dyDescent="0.2">
      <c r="B23" s="20" t="s">
        <v>395</v>
      </c>
      <c r="C23" s="136" t="s">
        <v>701</v>
      </c>
      <c r="D23" s="62" t="s">
        <v>147</v>
      </c>
      <c r="E23" s="163"/>
      <c r="F23" s="183"/>
    </row>
    <row r="24" spans="2:6" ht="30" x14ac:dyDescent="0.2">
      <c r="B24" s="20" t="s">
        <v>396</v>
      </c>
      <c r="C24" s="136" t="s">
        <v>702</v>
      </c>
      <c r="D24" s="62" t="s">
        <v>147</v>
      </c>
      <c r="E24" s="163"/>
      <c r="F24" s="183"/>
    </row>
    <row r="25" spans="2:6" ht="30.75" thickBot="1" x14ac:dyDescent="0.25">
      <c r="B25" s="22" t="s">
        <v>397</v>
      </c>
      <c r="C25" s="137" t="s">
        <v>703</v>
      </c>
      <c r="D25" s="63" t="s">
        <v>147</v>
      </c>
      <c r="E25" s="162"/>
      <c r="F25" s="187"/>
    </row>
  </sheetData>
  <sheetProtection algorithmName="SHA-512" hashValue="iTWMD6//cV1F9MqI1NQWQE9Nz1B2rg+T7WmZsAYZsNaKmIp4n2FbYa9y03HYn6dr8y9FJxU3CaP4OtyKD1a2xw==" saltValue="p/gAfSW7xxJykkyJSoZrOw==" spinCount="100000" sheet="1" objects="1" scenarios="1" formatColumns="0" formatRows="0" selectLockedCells="1"/>
  <protectedRanges>
    <protectedRange sqref="D5:F25" name="Range1"/>
  </protectedRanges>
  <sortState ref="B5:F25">
    <sortCondition descending="1" ref="D5:D25"/>
  </sortState>
  <mergeCells count="2">
    <mergeCell ref="B2:F2"/>
    <mergeCell ref="B3:F3"/>
  </mergeCells>
  <dataValidations count="2">
    <dataValidation type="list" allowBlank="1" showInputMessage="1" showErrorMessage="1" sqref="E5:E25">
      <formula1>YesNo</formula1>
    </dataValidation>
    <dataValidation type="list" allowBlank="1" showInputMessage="1" showErrorMessage="1" sqref="D5:D25">
      <formula1>Ranking</formula1>
    </dataValidation>
  </dataValidations>
  <pageMargins left="0.7" right="0.7" top="0.75" bottom="0.75" header="0.3" footer="0.3"/>
  <pageSetup scale="74" fitToHeight="0" orientation="landscape"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G32"/>
  <sheetViews>
    <sheetView showGridLines="0" zoomScaleNormal="100" workbookViewId="0">
      <pane ySplit="4" topLeftCell="A5" activePane="bottomLeft" state="frozen"/>
      <selection pane="bottomLeft" activeCell="F5" sqref="F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bestFit="1" customWidth="1"/>
    <col min="5" max="5" width="18.5703125" style="3" bestFit="1" customWidth="1"/>
    <col min="6" max="6" width="55.140625" style="3" customWidth="1"/>
    <col min="7" max="7" width="8.85546875" style="10"/>
    <col min="8" max="16384" width="8.85546875" style="1"/>
  </cols>
  <sheetData>
    <row r="1" spans="2:7" ht="16.5" thickBot="1" x14ac:dyDescent="0.25"/>
    <row r="2" spans="2:7" ht="24.75" customHeight="1" x14ac:dyDescent="0.2">
      <c r="B2" s="205" t="s">
        <v>114</v>
      </c>
      <c r="C2" s="206"/>
      <c r="D2" s="206"/>
      <c r="E2" s="206"/>
      <c r="F2" s="207"/>
    </row>
    <row r="3" spans="2:7" ht="36" customHeight="1" thickBot="1" x14ac:dyDescent="0.25">
      <c r="B3" s="208" t="s">
        <v>715</v>
      </c>
      <c r="C3" s="209"/>
      <c r="D3" s="209"/>
      <c r="E3" s="209"/>
      <c r="F3" s="210"/>
      <c r="G3" s="1"/>
    </row>
    <row r="4" spans="2:7" ht="16.5" thickBot="1" x14ac:dyDescent="0.25">
      <c r="B4" s="60" t="s">
        <v>110</v>
      </c>
      <c r="C4" s="58" t="s">
        <v>135</v>
      </c>
      <c r="D4" s="58" t="s">
        <v>409</v>
      </c>
      <c r="E4" s="58" t="s">
        <v>146</v>
      </c>
      <c r="F4" s="59" t="s">
        <v>139</v>
      </c>
    </row>
    <row r="5" spans="2:7" s="5" customFormat="1" ht="30" x14ac:dyDescent="0.2">
      <c r="B5" s="20" t="s">
        <v>17</v>
      </c>
      <c r="C5" s="12" t="s">
        <v>482</v>
      </c>
      <c r="D5" s="62" t="s">
        <v>141</v>
      </c>
      <c r="E5" s="163"/>
      <c r="F5" s="180"/>
      <c r="G5" s="9"/>
    </row>
    <row r="6" spans="2:7" s="5" customFormat="1" x14ac:dyDescent="0.2">
      <c r="B6" s="20" t="s">
        <v>18</v>
      </c>
      <c r="C6" s="12" t="s">
        <v>710</v>
      </c>
      <c r="D6" s="62" t="s">
        <v>141</v>
      </c>
      <c r="E6" s="163"/>
      <c r="F6" s="180"/>
      <c r="G6" s="9"/>
    </row>
    <row r="7" spans="2:7" s="5" customFormat="1" ht="30" x14ac:dyDescent="0.2">
      <c r="B7" s="20" t="s">
        <v>19</v>
      </c>
      <c r="C7" s="12" t="s">
        <v>178</v>
      </c>
      <c r="D7" s="62" t="s">
        <v>141</v>
      </c>
      <c r="E7" s="163"/>
      <c r="F7" s="180"/>
      <c r="G7" s="9"/>
    </row>
    <row r="8" spans="2:7" s="5" customFormat="1" ht="45" x14ac:dyDescent="0.2">
      <c r="B8" s="20" t="s">
        <v>20</v>
      </c>
      <c r="C8" s="14" t="s">
        <v>179</v>
      </c>
      <c r="D8" s="62" t="s">
        <v>141</v>
      </c>
      <c r="E8" s="163"/>
      <c r="F8" s="180"/>
      <c r="G8" s="9"/>
    </row>
    <row r="9" spans="2:7" s="5" customFormat="1" ht="30" customHeight="1" x14ac:dyDescent="0.2">
      <c r="B9" s="20" t="s">
        <v>21</v>
      </c>
      <c r="C9" s="12" t="s">
        <v>330</v>
      </c>
      <c r="D9" s="62" t="s">
        <v>141</v>
      </c>
      <c r="E9" s="163"/>
      <c r="F9" s="180"/>
      <c r="G9" s="9"/>
    </row>
    <row r="10" spans="2:7" s="5" customFormat="1" x14ac:dyDescent="0.2">
      <c r="B10" s="20" t="s">
        <v>22</v>
      </c>
      <c r="C10" s="12" t="s">
        <v>404</v>
      </c>
      <c r="D10" s="62" t="s">
        <v>141</v>
      </c>
      <c r="E10" s="163"/>
      <c r="F10" s="180"/>
      <c r="G10" s="9"/>
    </row>
    <row r="11" spans="2:7" s="5" customFormat="1" ht="30" customHeight="1" x14ac:dyDescent="0.2">
      <c r="B11" s="20" t="s">
        <v>23</v>
      </c>
      <c r="C11" s="55" t="s">
        <v>402</v>
      </c>
      <c r="D11" s="69" t="s">
        <v>414</v>
      </c>
      <c r="E11" s="161"/>
      <c r="F11" s="194"/>
      <c r="G11" s="9"/>
    </row>
    <row r="12" spans="2:7" s="5" customFormat="1" ht="30" x14ac:dyDescent="0.2">
      <c r="B12" s="20" t="s">
        <v>24</v>
      </c>
      <c r="C12" s="12" t="s">
        <v>181</v>
      </c>
      <c r="D12" s="62" t="s">
        <v>414</v>
      </c>
      <c r="E12" s="163"/>
      <c r="F12" s="180"/>
      <c r="G12" s="9"/>
    </row>
    <row r="13" spans="2:7" s="5" customFormat="1" ht="45" x14ac:dyDescent="0.2">
      <c r="B13" s="20" t="s">
        <v>25</v>
      </c>
      <c r="C13" s="12" t="s">
        <v>416</v>
      </c>
      <c r="D13" s="62" t="s">
        <v>414</v>
      </c>
      <c r="E13" s="163"/>
      <c r="F13" s="180"/>
      <c r="G13" s="9"/>
    </row>
    <row r="14" spans="2:7" s="5" customFormat="1" x14ac:dyDescent="0.2">
      <c r="B14" s="20" t="s">
        <v>26</v>
      </c>
      <c r="C14" s="12" t="s">
        <v>338</v>
      </c>
      <c r="D14" s="62" t="s">
        <v>414</v>
      </c>
      <c r="E14" s="163"/>
      <c r="F14" s="180"/>
      <c r="G14" s="9"/>
    </row>
    <row r="15" spans="2:7" s="5" customFormat="1" ht="60" x14ac:dyDescent="0.2">
      <c r="B15" s="20" t="s">
        <v>27</v>
      </c>
      <c r="C15" s="12" t="s">
        <v>331</v>
      </c>
      <c r="D15" s="62" t="s">
        <v>414</v>
      </c>
      <c r="E15" s="163"/>
      <c r="F15" s="180"/>
      <c r="G15" s="9"/>
    </row>
    <row r="16" spans="2:7" s="5" customFormat="1" ht="30" x14ac:dyDescent="0.2">
      <c r="B16" s="20" t="s">
        <v>28</v>
      </c>
      <c r="C16" s="12" t="s">
        <v>673</v>
      </c>
      <c r="D16" s="62" t="s">
        <v>414</v>
      </c>
      <c r="E16" s="163"/>
      <c r="F16" s="180"/>
      <c r="G16" s="9"/>
    </row>
    <row r="17" spans="2:7" s="5" customFormat="1" x14ac:dyDescent="0.2">
      <c r="B17" s="20" t="s">
        <v>29</v>
      </c>
      <c r="C17" s="12" t="s">
        <v>333</v>
      </c>
      <c r="D17" s="62" t="s">
        <v>414</v>
      </c>
      <c r="E17" s="163"/>
      <c r="F17" s="180"/>
      <c r="G17" s="9"/>
    </row>
    <row r="18" spans="2:7" s="5" customFormat="1" ht="30" customHeight="1" x14ac:dyDescent="0.2">
      <c r="B18" s="20" t="s">
        <v>30</v>
      </c>
      <c r="C18" s="12" t="s">
        <v>184</v>
      </c>
      <c r="D18" s="62" t="s">
        <v>414</v>
      </c>
      <c r="E18" s="163"/>
      <c r="F18" s="180"/>
      <c r="G18" s="9"/>
    </row>
    <row r="19" spans="2:7" s="5" customFormat="1" x14ac:dyDescent="0.2">
      <c r="B19" s="20" t="s">
        <v>671</v>
      </c>
      <c r="C19" s="12" t="s">
        <v>334</v>
      </c>
      <c r="D19" s="62" t="s">
        <v>414</v>
      </c>
      <c r="E19" s="163"/>
      <c r="F19" s="180"/>
      <c r="G19" s="9"/>
    </row>
    <row r="20" spans="2:7" s="5" customFormat="1" ht="30" x14ac:dyDescent="0.2">
      <c r="B20" s="20" t="s">
        <v>672</v>
      </c>
      <c r="C20" s="12" t="s">
        <v>185</v>
      </c>
      <c r="D20" s="62" t="s">
        <v>414</v>
      </c>
      <c r="E20" s="163"/>
      <c r="F20" s="180"/>
      <c r="G20" s="9"/>
    </row>
    <row r="21" spans="2:7" s="5" customFormat="1" ht="45" x14ac:dyDescent="0.2">
      <c r="B21" s="20" t="s">
        <v>31</v>
      </c>
      <c r="C21" s="12" t="s">
        <v>417</v>
      </c>
      <c r="D21" s="62" t="s">
        <v>414</v>
      </c>
      <c r="E21" s="163"/>
      <c r="F21" s="180"/>
      <c r="G21" s="9"/>
    </row>
    <row r="22" spans="2:7" s="5" customFormat="1" x14ac:dyDescent="0.2">
      <c r="B22" s="20" t="s">
        <v>32</v>
      </c>
      <c r="C22" s="14" t="s">
        <v>581</v>
      </c>
      <c r="D22" s="66" t="s">
        <v>147</v>
      </c>
      <c r="E22" s="163"/>
      <c r="F22" s="180"/>
      <c r="G22" s="9"/>
    </row>
    <row r="23" spans="2:7" s="5" customFormat="1" ht="30" x14ac:dyDescent="0.2">
      <c r="B23" s="20" t="s">
        <v>33</v>
      </c>
      <c r="C23" s="12" t="s">
        <v>180</v>
      </c>
      <c r="D23" s="62" t="s">
        <v>147</v>
      </c>
      <c r="E23" s="163"/>
      <c r="F23" s="180"/>
      <c r="G23" s="9"/>
    </row>
    <row r="24" spans="2:7" s="5" customFormat="1" ht="34.5" customHeight="1" x14ac:dyDescent="0.2">
      <c r="B24" s="20" t="s">
        <v>34</v>
      </c>
      <c r="C24" s="12" t="s">
        <v>434</v>
      </c>
      <c r="D24" s="62" t="s">
        <v>147</v>
      </c>
      <c r="E24" s="163"/>
      <c r="F24" s="180"/>
      <c r="G24" s="9"/>
    </row>
    <row r="25" spans="2:7" s="5" customFormat="1" ht="30" x14ac:dyDescent="0.2">
      <c r="B25" s="20" t="s">
        <v>35</v>
      </c>
      <c r="C25" s="12" t="s">
        <v>332</v>
      </c>
      <c r="D25" s="62" t="s">
        <v>147</v>
      </c>
      <c r="E25" s="163"/>
      <c r="F25" s="180"/>
      <c r="G25" s="9"/>
    </row>
    <row r="26" spans="2:7" s="5" customFormat="1" ht="30" x14ac:dyDescent="0.2">
      <c r="B26" s="20" t="s">
        <v>36</v>
      </c>
      <c r="C26" s="12" t="s">
        <v>336</v>
      </c>
      <c r="D26" s="62" t="s">
        <v>147</v>
      </c>
      <c r="E26" s="163"/>
      <c r="F26" s="180"/>
      <c r="G26" s="9"/>
    </row>
    <row r="27" spans="2:7" s="5" customFormat="1" ht="30" x14ac:dyDescent="0.2">
      <c r="B27" s="20" t="s">
        <v>136</v>
      </c>
      <c r="C27" s="12" t="s">
        <v>337</v>
      </c>
      <c r="D27" s="62" t="s">
        <v>147</v>
      </c>
      <c r="E27" s="163"/>
      <c r="F27" s="180"/>
      <c r="G27" s="9"/>
    </row>
    <row r="28" spans="2:7" s="5" customFormat="1" ht="75" x14ac:dyDescent="0.2">
      <c r="B28" s="20" t="s">
        <v>137</v>
      </c>
      <c r="C28" s="12" t="s">
        <v>418</v>
      </c>
      <c r="D28" s="62" t="s">
        <v>147</v>
      </c>
      <c r="E28" s="163"/>
      <c r="F28" s="180"/>
      <c r="G28" s="9"/>
    </row>
    <row r="29" spans="2:7" s="5" customFormat="1" ht="60" x14ac:dyDescent="0.2">
      <c r="B29" s="20" t="s">
        <v>37</v>
      </c>
      <c r="C29" s="12" t="s">
        <v>182</v>
      </c>
      <c r="D29" s="62" t="s">
        <v>147</v>
      </c>
      <c r="E29" s="163"/>
      <c r="F29" s="180"/>
      <c r="G29" s="9"/>
    </row>
    <row r="30" spans="2:7" s="5" customFormat="1" ht="60" x14ac:dyDescent="0.2">
      <c r="B30" s="20" t="s">
        <v>38</v>
      </c>
      <c r="C30" s="12" t="s">
        <v>183</v>
      </c>
      <c r="D30" s="62" t="s">
        <v>147</v>
      </c>
      <c r="E30" s="163"/>
      <c r="F30" s="180"/>
      <c r="G30" s="9"/>
    </row>
    <row r="31" spans="2:7" s="5" customFormat="1" ht="16.5" customHeight="1" x14ac:dyDescent="0.2">
      <c r="B31" s="20" t="s">
        <v>39</v>
      </c>
      <c r="C31" s="12" t="s">
        <v>403</v>
      </c>
      <c r="D31" s="70" t="s">
        <v>147</v>
      </c>
      <c r="E31" s="164"/>
      <c r="F31" s="186"/>
      <c r="G31" s="9"/>
    </row>
    <row r="32" spans="2:7" s="5" customFormat="1" ht="16.5" customHeight="1" thickBot="1" x14ac:dyDescent="0.25">
      <c r="B32" s="22" t="s">
        <v>40</v>
      </c>
      <c r="C32" s="23" t="s">
        <v>335</v>
      </c>
      <c r="D32" s="63" t="s">
        <v>147</v>
      </c>
      <c r="E32" s="162"/>
      <c r="F32" s="182"/>
      <c r="G32" s="9"/>
    </row>
  </sheetData>
  <sheetProtection algorithmName="SHA-512" hashValue="qer0p9LLt5Oo3RvXDEC/QxVvZJethHlZ9w5zfZECqx7xK1qAQSpjA4rCexg7SWRXyXAT63n626jBAiYS+W375w==" saltValue="JqzamDKZxAz0ZyYn7MtJXQ==" spinCount="100000" sheet="1" objects="1" scenarios="1" formatColumns="0" formatRows="0" selectLockedCells="1"/>
  <protectedRanges>
    <protectedRange sqref="D32:F32 F31 D31 D5:F30" name="Range1"/>
  </protectedRanges>
  <sortState ref="B5:F32">
    <sortCondition descending="1" ref="D5:D32"/>
  </sortState>
  <mergeCells count="2">
    <mergeCell ref="B2:F2"/>
    <mergeCell ref="B3:F3"/>
  </mergeCells>
  <phoneticPr fontId="2" type="noConversion"/>
  <dataValidations count="2">
    <dataValidation type="list" allowBlank="1" showInputMessage="1" showErrorMessage="1" sqref="D5:D32">
      <formula1>Ranking</formula1>
    </dataValidation>
    <dataValidation type="list" allowBlank="1" showInputMessage="1" showErrorMessage="1" sqref="E5:E32">
      <formula1>YesNo</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F38"/>
  <sheetViews>
    <sheetView showGridLines="0" zoomScaleNormal="100" workbookViewId="0">
      <pane ySplit="4" topLeftCell="A5" activePane="bottomLeft" state="frozen"/>
      <selection pane="bottomLeft" activeCell="F5" sqref="F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bestFit="1" customWidth="1"/>
    <col min="5" max="5" width="18.5703125" style="3" bestFit="1" customWidth="1"/>
    <col min="6" max="6" width="55.140625" style="3" customWidth="1"/>
    <col min="7" max="16384" width="8.85546875" style="1"/>
  </cols>
  <sheetData>
    <row r="1" spans="2:6" ht="16.5" thickBot="1" x14ac:dyDescent="0.25"/>
    <row r="2" spans="2:6" ht="24.75" customHeight="1" x14ac:dyDescent="0.2">
      <c r="B2" s="205" t="s">
        <v>0</v>
      </c>
      <c r="C2" s="206"/>
      <c r="D2" s="206"/>
      <c r="E2" s="206"/>
      <c r="F2" s="207"/>
    </row>
    <row r="3" spans="2:6" ht="36" customHeight="1" thickBot="1" x14ac:dyDescent="0.25">
      <c r="B3" s="208" t="s">
        <v>715</v>
      </c>
      <c r="C3" s="209"/>
      <c r="D3" s="209"/>
      <c r="E3" s="209"/>
      <c r="F3" s="210"/>
    </row>
    <row r="4" spans="2:6" ht="16.5" thickBot="1" x14ac:dyDescent="0.25">
      <c r="B4" s="60" t="s">
        <v>110</v>
      </c>
      <c r="C4" s="58" t="s">
        <v>135</v>
      </c>
      <c r="D4" s="58" t="s">
        <v>409</v>
      </c>
      <c r="E4" s="58" t="s">
        <v>146</v>
      </c>
      <c r="F4" s="59" t="s">
        <v>139</v>
      </c>
    </row>
    <row r="5" spans="2:6" s="5" customFormat="1" ht="30" x14ac:dyDescent="0.2">
      <c r="B5" s="20" t="s">
        <v>84</v>
      </c>
      <c r="C5" s="12" t="s">
        <v>716</v>
      </c>
      <c r="D5" s="62" t="s">
        <v>141</v>
      </c>
      <c r="E5" s="163"/>
      <c r="F5" s="179"/>
    </row>
    <row r="6" spans="2:6" s="5" customFormat="1" x14ac:dyDescent="0.2">
      <c r="B6" s="20" t="s">
        <v>85</v>
      </c>
      <c r="C6" s="14" t="s">
        <v>405</v>
      </c>
      <c r="D6" s="62" t="s">
        <v>141</v>
      </c>
      <c r="E6" s="163"/>
      <c r="F6" s="179"/>
    </row>
    <row r="7" spans="2:6" s="5" customFormat="1" x14ac:dyDescent="0.2">
      <c r="B7" s="20" t="s">
        <v>115</v>
      </c>
      <c r="C7" s="14" t="s">
        <v>269</v>
      </c>
      <c r="D7" s="62" t="s">
        <v>141</v>
      </c>
      <c r="E7" s="163"/>
      <c r="F7" s="181"/>
    </row>
    <row r="8" spans="2:6" s="5" customFormat="1" x14ac:dyDescent="0.2">
      <c r="B8" s="20" t="s">
        <v>86</v>
      </c>
      <c r="C8" s="12" t="s">
        <v>276</v>
      </c>
      <c r="D8" s="67" t="s">
        <v>141</v>
      </c>
      <c r="E8" s="163"/>
      <c r="F8" s="183"/>
    </row>
    <row r="9" spans="2:6" s="5" customFormat="1" x14ac:dyDescent="0.2">
      <c r="B9" s="20" t="s">
        <v>87</v>
      </c>
      <c r="C9" s="12" t="s">
        <v>341</v>
      </c>
      <c r="D9" s="62" t="s">
        <v>141</v>
      </c>
      <c r="E9" s="163"/>
      <c r="F9" s="181"/>
    </row>
    <row r="10" spans="2:6" s="5" customFormat="1" ht="30" x14ac:dyDescent="0.2">
      <c r="B10" s="20" t="s">
        <v>88</v>
      </c>
      <c r="C10" s="12" t="s">
        <v>342</v>
      </c>
      <c r="D10" s="62" t="s">
        <v>141</v>
      </c>
      <c r="E10" s="163"/>
      <c r="F10" s="180"/>
    </row>
    <row r="11" spans="2:6" s="5" customFormat="1" ht="45" x14ac:dyDescent="0.2">
      <c r="B11" s="20" t="s">
        <v>713</v>
      </c>
      <c r="C11" s="14" t="s">
        <v>711</v>
      </c>
      <c r="D11" s="66" t="s">
        <v>141</v>
      </c>
      <c r="E11" s="163"/>
      <c r="F11" s="180"/>
    </row>
    <row r="12" spans="2:6" s="5" customFormat="1" ht="30" x14ac:dyDescent="0.2">
      <c r="B12" s="20" t="s">
        <v>89</v>
      </c>
      <c r="C12" s="12" t="s">
        <v>712</v>
      </c>
      <c r="D12" s="62" t="s">
        <v>141</v>
      </c>
      <c r="E12" s="163"/>
      <c r="F12" s="180"/>
    </row>
    <row r="13" spans="2:6" s="5" customFormat="1" ht="30" x14ac:dyDescent="0.2">
      <c r="B13" s="20" t="s">
        <v>90</v>
      </c>
      <c r="C13" s="12" t="s">
        <v>717</v>
      </c>
      <c r="D13" s="62" t="s">
        <v>141</v>
      </c>
      <c r="E13" s="163"/>
      <c r="F13" s="180"/>
    </row>
    <row r="14" spans="2:6" s="5" customFormat="1" x14ac:dyDescent="0.2">
      <c r="B14" s="20" t="s">
        <v>714</v>
      </c>
      <c r="C14" s="14" t="s">
        <v>270</v>
      </c>
      <c r="D14" s="66" t="s">
        <v>414</v>
      </c>
      <c r="E14" s="163"/>
      <c r="F14" s="180"/>
    </row>
    <row r="15" spans="2:6" s="5" customFormat="1" ht="30" x14ac:dyDescent="0.2">
      <c r="B15" s="20" t="s">
        <v>116</v>
      </c>
      <c r="C15" s="12" t="s">
        <v>350</v>
      </c>
      <c r="D15" s="62" t="s">
        <v>414</v>
      </c>
      <c r="E15" s="163"/>
      <c r="F15" s="180"/>
    </row>
    <row r="16" spans="2:6" s="5" customFormat="1" ht="45" x14ac:dyDescent="0.2">
      <c r="B16" s="20" t="s">
        <v>117</v>
      </c>
      <c r="C16" s="12" t="s">
        <v>188</v>
      </c>
      <c r="D16" s="62" t="s">
        <v>414</v>
      </c>
      <c r="E16" s="163"/>
      <c r="F16" s="180"/>
    </row>
    <row r="17" spans="2:6" s="5" customFormat="1" ht="45" x14ac:dyDescent="0.2">
      <c r="B17" s="20" t="s">
        <v>91</v>
      </c>
      <c r="C17" s="12" t="s">
        <v>339</v>
      </c>
      <c r="D17" s="62" t="s">
        <v>414</v>
      </c>
      <c r="E17" s="163"/>
      <c r="F17" s="180"/>
    </row>
    <row r="18" spans="2:6" s="5" customFormat="1" ht="45" x14ac:dyDescent="0.2">
      <c r="B18" s="20" t="s">
        <v>92</v>
      </c>
      <c r="C18" s="12" t="s">
        <v>189</v>
      </c>
      <c r="D18" s="62" t="s">
        <v>414</v>
      </c>
      <c r="E18" s="163"/>
      <c r="F18" s="180"/>
    </row>
    <row r="19" spans="2:6" s="5" customFormat="1" ht="60" x14ac:dyDescent="0.2">
      <c r="B19" s="20" t="s">
        <v>93</v>
      </c>
      <c r="C19" s="12" t="s">
        <v>419</v>
      </c>
      <c r="D19" s="62" t="s">
        <v>414</v>
      </c>
      <c r="E19" s="163"/>
      <c r="F19" s="180"/>
    </row>
    <row r="20" spans="2:6" s="5" customFormat="1" ht="30" x14ac:dyDescent="0.2">
      <c r="B20" s="20" t="s">
        <v>94</v>
      </c>
      <c r="C20" s="12" t="s">
        <v>190</v>
      </c>
      <c r="D20" s="62" t="s">
        <v>414</v>
      </c>
      <c r="E20" s="163"/>
      <c r="F20" s="180"/>
    </row>
    <row r="21" spans="2:6" s="5" customFormat="1" ht="60" x14ac:dyDescent="0.2">
      <c r="B21" s="20" t="s">
        <v>95</v>
      </c>
      <c r="C21" s="12" t="s">
        <v>191</v>
      </c>
      <c r="D21" s="62" t="s">
        <v>414</v>
      </c>
      <c r="E21" s="163"/>
      <c r="F21" s="180"/>
    </row>
    <row r="22" spans="2:6" s="5" customFormat="1" ht="30" x14ac:dyDescent="0.2">
      <c r="B22" s="20" t="s">
        <v>96</v>
      </c>
      <c r="C22" s="12" t="s">
        <v>343</v>
      </c>
      <c r="D22" s="62" t="s">
        <v>414</v>
      </c>
      <c r="E22" s="163"/>
      <c r="F22" s="180"/>
    </row>
    <row r="23" spans="2:6" s="5" customFormat="1" ht="30" x14ac:dyDescent="0.2">
      <c r="B23" s="20" t="s">
        <v>97</v>
      </c>
      <c r="C23" s="12" t="s">
        <v>192</v>
      </c>
      <c r="D23" s="62" t="s">
        <v>414</v>
      </c>
      <c r="E23" s="163"/>
      <c r="F23" s="180"/>
    </row>
    <row r="24" spans="2:6" s="5" customFormat="1" ht="30" x14ac:dyDescent="0.2">
      <c r="B24" s="20" t="s">
        <v>98</v>
      </c>
      <c r="C24" s="12" t="s">
        <v>194</v>
      </c>
      <c r="D24" s="62" t="s">
        <v>414</v>
      </c>
      <c r="E24" s="163"/>
      <c r="F24" s="180"/>
    </row>
    <row r="25" spans="2:6" s="5" customFormat="1" ht="30" x14ac:dyDescent="0.2">
      <c r="B25" s="20" t="s">
        <v>99</v>
      </c>
      <c r="C25" s="12" t="s">
        <v>196</v>
      </c>
      <c r="D25" s="62" t="s">
        <v>414</v>
      </c>
      <c r="E25" s="163"/>
      <c r="F25" s="180"/>
    </row>
    <row r="26" spans="2:6" s="6" customFormat="1" x14ac:dyDescent="0.2">
      <c r="B26" s="20" t="s">
        <v>100</v>
      </c>
      <c r="C26" s="12" t="s">
        <v>344</v>
      </c>
      <c r="D26" s="62" t="s">
        <v>414</v>
      </c>
      <c r="E26" s="163"/>
      <c r="F26" s="180"/>
    </row>
    <row r="27" spans="2:6" x14ac:dyDescent="0.2">
      <c r="B27" s="20" t="s">
        <v>101</v>
      </c>
      <c r="C27" s="12" t="s">
        <v>267</v>
      </c>
      <c r="D27" s="62" t="s">
        <v>414</v>
      </c>
      <c r="E27" s="163"/>
      <c r="F27" s="179"/>
    </row>
    <row r="28" spans="2:6" x14ac:dyDescent="0.2">
      <c r="B28" s="20" t="s">
        <v>449</v>
      </c>
      <c r="C28" s="12" t="s">
        <v>268</v>
      </c>
      <c r="D28" s="62" t="s">
        <v>414</v>
      </c>
      <c r="E28" s="163"/>
      <c r="F28" s="179"/>
    </row>
    <row r="29" spans="2:6" x14ac:dyDescent="0.2">
      <c r="B29" s="20" t="s">
        <v>102</v>
      </c>
      <c r="C29" s="11" t="s">
        <v>271</v>
      </c>
      <c r="D29" s="62" t="s">
        <v>414</v>
      </c>
      <c r="E29" s="163"/>
      <c r="F29" s="180"/>
    </row>
    <row r="30" spans="2:6" ht="30" x14ac:dyDescent="0.2">
      <c r="B30" s="20" t="s">
        <v>103</v>
      </c>
      <c r="C30" s="12" t="s">
        <v>275</v>
      </c>
      <c r="D30" s="62" t="s">
        <v>414</v>
      </c>
      <c r="E30" s="163"/>
      <c r="F30" s="183"/>
    </row>
    <row r="31" spans="2:6" x14ac:dyDescent="0.2">
      <c r="B31" s="20" t="s">
        <v>104</v>
      </c>
      <c r="C31" s="12" t="s">
        <v>340</v>
      </c>
      <c r="D31" s="62" t="s">
        <v>414</v>
      </c>
      <c r="E31" s="163"/>
      <c r="F31" s="180"/>
    </row>
    <row r="32" spans="2:6" s="5" customFormat="1" ht="30" x14ac:dyDescent="0.2">
      <c r="B32" s="20" t="s">
        <v>105</v>
      </c>
      <c r="C32" s="12" t="s">
        <v>272</v>
      </c>
      <c r="D32" s="62" t="s">
        <v>414</v>
      </c>
      <c r="E32" s="163"/>
      <c r="F32" s="183"/>
    </row>
    <row r="33" spans="2:6" s="6" customFormat="1" x14ac:dyDescent="0.2">
      <c r="B33" s="20" t="s">
        <v>106</v>
      </c>
      <c r="C33" s="12" t="s">
        <v>273</v>
      </c>
      <c r="D33" s="62" t="s">
        <v>414</v>
      </c>
      <c r="E33" s="163"/>
      <c r="F33" s="183"/>
    </row>
    <row r="34" spans="2:6" s="5" customFormat="1" x14ac:dyDescent="0.2">
      <c r="B34" s="20" t="s">
        <v>107</v>
      </c>
      <c r="C34" s="12" t="s">
        <v>274</v>
      </c>
      <c r="D34" s="67" t="s">
        <v>414</v>
      </c>
      <c r="E34" s="163"/>
      <c r="F34" s="183"/>
    </row>
    <row r="35" spans="2:6" s="5" customFormat="1" ht="30" x14ac:dyDescent="0.2">
      <c r="B35" s="20" t="s">
        <v>108</v>
      </c>
      <c r="C35" s="12" t="s">
        <v>277</v>
      </c>
      <c r="D35" s="67" t="s">
        <v>414</v>
      </c>
      <c r="E35" s="163"/>
      <c r="F35" s="183"/>
    </row>
    <row r="36" spans="2:6" s="5" customFormat="1" ht="45" x14ac:dyDescent="0.2">
      <c r="B36" s="20" t="s">
        <v>321</v>
      </c>
      <c r="C36" s="12" t="s">
        <v>193</v>
      </c>
      <c r="D36" s="62" t="s">
        <v>147</v>
      </c>
      <c r="E36" s="163"/>
      <c r="F36" s="180"/>
    </row>
    <row r="37" spans="2:6" s="5" customFormat="1" x14ac:dyDescent="0.2">
      <c r="B37" s="20" t="s">
        <v>322</v>
      </c>
      <c r="C37" s="12" t="s">
        <v>195</v>
      </c>
      <c r="D37" s="62" t="s">
        <v>147</v>
      </c>
      <c r="E37" s="163"/>
      <c r="F37" s="180"/>
    </row>
    <row r="38" spans="2:6" s="5" customFormat="1" ht="30.75" thickBot="1" x14ac:dyDescent="0.25">
      <c r="B38" s="22" t="s">
        <v>323</v>
      </c>
      <c r="C38" s="23" t="s">
        <v>278</v>
      </c>
      <c r="D38" s="153" t="s">
        <v>147</v>
      </c>
      <c r="E38" s="162"/>
      <c r="F38" s="187"/>
    </row>
  </sheetData>
  <sheetProtection algorithmName="SHA-512" hashValue="IgPsO3xPSk6WDPo/2rxDGvQIRi+SSTjkgMzB905xT3QWnsa13xXb/6eHKg8/YQUXk9TYsAKkykX1wBVJ3R/62g==" saltValue="c6bEXemYeqaCku4773r7lQ==" spinCount="100000" sheet="1" objects="1" scenarios="1" formatColumns="0" formatRows="0" selectLockedCells="1"/>
  <protectedRanges>
    <protectedRange sqref="D5:F38" name="Range1"/>
  </protectedRanges>
  <sortState ref="B5:F39">
    <sortCondition ref="D5:D39"/>
  </sortState>
  <mergeCells count="2">
    <mergeCell ref="B2:F2"/>
    <mergeCell ref="B3:F3"/>
  </mergeCells>
  <phoneticPr fontId="2" type="noConversion"/>
  <dataValidations count="2">
    <dataValidation type="list" allowBlank="1" showInputMessage="1" showErrorMessage="1" sqref="D5:D38">
      <formula1>Ranking</formula1>
    </dataValidation>
    <dataValidation type="list" allowBlank="1" showInputMessage="1" showErrorMessage="1" sqref="E5:E38">
      <formula1>YesNo</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5"/>
  <sheetViews>
    <sheetView showGridLines="0" zoomScaleNormal="100" workbookViewId="0">
      <pane ySplit="4" topLeftCell="A5" activePane="bottomLeft" state="frozen"/>
      <selection pane="bottomLeft" activeCell="E5" sqref="E5"/>
    </sheetView>
  </sheetViews>
  <sheetFormatPr defaultRowHeight="12.75" x14ac:dyDescent="0.2"/>
  <cols>
    <col min="1" max="1" width="3.28515625" customWidth="1"/>
    <col min="2" max="2" width="10.7109375" customWidth="1"/>
    <col min="3" max="3" width="60.7109375" customWidth="1"/>
    <col min="4" max="4" width="23.42578125" bestFit="1" customWidth="1"/>
    <col min="5" max="5" width="18.5703125" bestFit="1" customWidth="1"/>
    <col min="6" max="6" width="55.140625" customWidth="1"/>
  </cols>
  <sheetData>
    <row r="1" spans="2:6" ht="16.5" customHeight="1" thickBot="1" x14ac:dyDescent="0.25"/>
    <row r="2" spans="2:6" s="32" customFormat="1" ht="24.75" customHeight="1" x14ac:dyDescent="0.2">
      <c r="B2" s="205" t="s">
        <v>3</v>
      </c>
      <c r="C2" s="206"/>
      <c r="D2" s="206"/>
      <c r="E2" s="206"/>
      <c r="F2" s="207"/>
    </row>
    <row r="3" spans="2:6" s="32" customFormat="1" ht="36" customHeight="1" thickBot="1" x14ac:dyDescent="0.25">
      <c r="B3" s="208" t="s">
        <v>715</v>
      </c>
      <c r="C3" s="209"/>
      <c r="D3" s="209"/>
      <c r="E3" s="209"/>
      <c r="F3" s="210"/>
    </row>
    <row r="4" spans="2:6" s="32" customFormat="1" ht="16.5" thickBot="1" x14ac:dyDescent="0.25">
      <c r="B4" s="60" t="s">
        <v>110</v>
      </c>
      <c r="C4" s="58" t="s">
        <v>135</v>
      </c>
      <c r="D4" s="58" t="s">
        <v>409</v>
      </c>
      <c r="E4" s="58" t="s">
        <v>146</v>
      </c>
      <c r="F4" s="59" t="s">
        <v>139</v>
      </c>
    </row>
    <row r="5" spans="2:6" s="1" customFormat="1" ht="30" x14ac:dyDescent="0.2">
      <c r="B5" s="150" t="s">
        <v>4</v>
      </c>
      <c r="C5" s="142" t="s">
        <v>351</v>
      </c>
      <c r="D5" s="56" t="s">
        <v>141</v>
      </c>
      <c r="E5" s="161"/>
      <c r="F5" s="185"/>
    </row>
    <row r="6" spans="2:6" s="1" customFormat="1" ht="30" x14ac:dyDescent="0.2">
      <c r="B6" s="144" t="s">
        <v>5</v>
      </c>
      <c r="C6" s="12" t="s">
        <v>454</v>
      </c>
      <c r="D6" s="16" t="s">
        <v>141</v>
      </c>
      <c r="E6" s="163"/>
      <c r="F6" s="183"/>
    </row>
    <row r="7" spans="2:6" s="1" customFormat="1" ht="15.75" x14ac:dyDescent="0.2">
      <c r="B7" s="144" t="s">
        <v>6</v>
      </c>
      <c r="C7" s="12" t="s">
        <v>202</v>
      </c>
      <c r="D7" s="16" t="s">
        <v>414</v>
      </c>
      <c r="E7" s="163"/>
      <c r="F7" s="183"/>
    </row>
    <row r="8" spans="2:6" s="1" customFormat="1" ht="15.75" x14ac:dyDescent="0.2">
      <c r="B8" s="144" t="s">
        <v>7</v>
      </c>
      <c r="C8" s="12" t="s">
        <v>203</v>
      </c>
      <c r="D8" s="16" t="s">
        <v>414</v>
      </c>
      <c r="E8" s="163"/>
      <c r="F8" s="183"/>
    </row>
    <row r="9" spans="2:6" s="1" customFormat="1" ht="45" x14ac:dyDescent="0.2">
      <c r="B9" s="144" t="s">
        <v>8</v>
      </c>
      <c r="C9" s="12" t="s">
        <v>455</v>
      </c>
      <c r="D9" s="16" t="s">
        <v>414</v>
      </c>
      <c r="E9" s="163"/>
      <c r="F9" s="183"/>
    </row>
    <row r="10" spans="2:6" s="1" customFormat="1" ht="15.75" customHeight="1" x14ac:dyDescent="0.2">
      <c r="B10" s="144" t="s">
        <v>9</v>
      </c>
      <c r="C10" s="12" t="s">
        <v>204</v>
      </c>
      <c r="D10" s="16" t="s">
        <v>147</v>
      </c>
      <c r="E10" s="163"/>
      <c r="F10" s="183"/>
    </row>
    <row r="11" spans="2:6" s="1" customFormat="1" ht="15.75" customHeight="1" x14ac:dyDescent="0.2">
      <c r="B11" s="144" t="s">
        <v>10</v>
      </c>
      <c r="C11" s="12" t="s">
        <v>205</v>
      </c>
      <c r="D11" s="16" t="s">
        <v>147</v>
      </c>
      <c r="E11" s="163"/>
      <c r="F11" s="183"/>
    </row>
    <row r="12" spans="2:6" s="1" customFormat="1" ht="15.75" customHeight="1" x14ac:dyDescent="0.2">
      <c r="B12" s="144" t="s">
        <v>11</v>
      </c>
      <c r="C12" s="12" t="s">
        <v>664</v>
      </c>
      <c r="D12" s="16" t="s">
        <v>147</v>
      </c>
      <c r="E12" s="163"/>
      <c r="F12" s="183"/>
    </row>
    <row r="13" spans="2:6" s="1" customFormat="1" ht="15.75" x14ac:dyDescent="0.2">
      <c r="B13" s="144" t="s">
        <v>12</v>
      </c>
      <c r="C13" s="12" t="s">
        <v>206</v>
      </c>
      <c r="D13" s="16" t="s">
        <v>147</v>
      </c>
      <c r="E13" s="163"/>
      <c r="F13" s="183"/>
    </row>
    <row r="14" spans="2:6" s="1" customFormat="1" ht="15.75" x14ac:dyDescent="0.2">
      <c r="B14" s="144" t="s">
        <v>13</v>
      </c>
      <c r="C14" s="135" t="s">
        <v>207</v>
      </c>
      <c r="D14" s="30" t="s">
        <v>147</v>
      </c>
      <c r="E14" s="163"/>
      <c r="F14" s="191"/>
    </row>
    <row r="15" spans="2:6" s="1" customFormat="1" ht="30.75" thickBot="1" x14ac:dyDescent="0.25">
      <c r="B15" s="158" t="s">
        <v>379</v>
      </c>
      <c r="C15" s="23" t="s">
        <v>208</v>
      </c>
      <c r="D15" s="19" t="s">
        <v>147</v>
      </c>
      <c r="E15" s="162"/>
      <c r="F15" s="187"/>
    </row>
  </sheetData>
  <sheetProtection algorithmName="SHA-512" hashValue="/5l/i+MEpVZpMAXDgKglZyNAHbox2DM/rMpIdtCHFdkARPkMbI9UlzPbUrYMR7txpUhyOYGooVqb2i8RAW8tjg==" saltValue="wRPO3SgxZYQU72zPX1tgdA==" spinCount="100000" sheet="1" objects="1" scenarios="1" formatColumns="0" formatRows="0" selectLockedCells="1"/>
  <protectedRanges>
    <protectedRange sqref="D5:F15" name="Range1"/>
  </protectedRanges>
  <sortState ref="B5:E16">
    <sortCondition descending="1" ref="D5:D16"/>
  </sortState>
  <mergeCells count="2">
    <mergeCell ref="B2:F2"/>
    <mergeCell ref="B3:F3"/>
  </mergeCells>
  <phoneticPr fontId="2" type="noConversion"/>
  <dataValidations count="2">
    <dataValidation type="list" allowBlank="1" showInputMessage="1" showErrorMessage="1" sqref="E5:E15">
      <formula1>YesNo</formula1>
    </dataValidation>
    <dataValidation type="list" allowBlank="1" showInputMessage="1" showErrorMessage="1" sqref="D5:D15">
      <formula1>Ranking</formula1>
    </dataValidation>
  </dataValidations>
  <pageMargins left="0.7" right="0.7" top="0.75" bottom="0.75" header="0.3" footer="0.3"/>
  <pageSetup scale="74" fitToHeight="0" orientation="landscape" verticalDpi="12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B1:F27"/>
  <sheetViews>
    <sheetView showGridLines="0" zoomScaleNormal="100" workbookViewId="0">
      <pane ySplit="4" topLeftCell="A5" activePane="bottomLeft" state="frozen"/>
      <selection activeCell="B1" sqref="B1"/>
      <selection pane="bottomLeft" activeCell="F6" sqref="F6"/>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bestFit="1" customWidth="1"/>
    <col min="5" max="5" width="18.5703125" style="3" bestFit="1" customWidth="1"/>
    <col min="6" max="6" width="55.140625" style="1" customWidth="1"/>
    <col min="7" max="16384" width="8.85546875" style="1"/>
  </cols>
  <sheetData>
    <row r="1" spans="2:6" ht="16.5" thickBot="1" x14ac:dyDescent="0.25"/>
    <row r="2" spans="2:6" ht="24.75" customHeight="1" x14ac:dyDescent="0.2">
      <c r="B2" s="205" t="s">
        <v>364</v>
      </c>
      <c r="C2" s="206"/>
      <c r="D2" s="206"/>
      <c r="E2" s="206"/>
      <c r="F2" s="207"/>
    </row>
    <row r="3" spans="2:6" ht="36" customHeight="1" thickBot="1" x14ac:dyDescent="0.25">
      <c r="B3" s="208" t="s">
        <v>715</v>
      </c>
      <c r="C3" s="209"/>
      <c r="D3" s="209"/>
      <c r="E3" s="209"/>
      <c r="F3" s="210"/>
    </row>
    <row r="4" spans="2:6" ht="16.5" thickBot="1" x14ac:dyDescent="0.25">
      <c r="B4" s="60" t="s">
        <v>110</v>
      </c>
      <c r="C4" s="58" t="s">
        <v>135</v>
      </c>
      <c r="D4" s="58" t="s">
        <v>409</v>
      </c>
      <c r="E4" s="58" t="s">
        <v>146</v>
      </c>
      <c r="F4" s="59" t="s">
        <v>139</v>
      </c>
    </row>
    <row r="5" spans="2:6" s="5" customFormat="1" x14ac:dyDescent="0.2">
      <c r="B5" s="54" t="s">
        <v>307</v>
      </c>
      <c r="C5" s="55" t="s">
        <v>439</v>
      </c>
      <c r="D5" s="69" t="s">
        <v>141</v>
      </c>
      <c r="E5" s="161"/>
      <c r="F5" s="178"/>
    </row>
    <row r="6" spans="2:6" s="5" customFormat="1" ht="30" x14ac:dyDescent="0.2">
      <c r="B6" s="54" t="s">
        <v>308</v>
      </c>
      <c r="C6" s="12" t="s">
        <v>299</v>
      </c>
      <c r="D6" s="67" t="s">
        <v>141</v>
      </c>
      <c r="E6" s="163"/>
      <c r="F6" s="183"/>
    </row>
    <row r="7" spans="2:6" ht="30" x14ac:dyDescent="0.2">
      <c r="B7" s="54" t="s">
        <v>309</v>
      </c>
      <c r="C7" s="12" t="s">
        <v>302</v>
      </c>
      <c r="D7" s="67" t="s">
        <v>141</v>
      </c>
      <c r="E7" s="163"/>
      <c r="F7" s="183"/>
    </row>
    <row r="8" spans="2:6" ht="30" x14ac:dyDescent="0.2">
      <c r="B8" s="54" t="s">
        <v>310</v>
      </c>
      <c r="C8" s="12" t="s">
        <v>569</v>
      </c>
      <c r="D8" s="67" t="s">
        <v>141</v>
      </c>
      <c r="E8" s="163"/>
      <c r="F8" s="183"/>
    </row>
    <row r="9" spans="2:6" ht="30" x14ac:dyDescent="0.2">
      <c r="B9" s="54" t="s">
        <v>445</v>
      </c>
      <c r="C9" s="12" t="s">
        <v>257</v>
      </c>
      <c r="D9" s="67" t="s">
        <v>141</v>
      </c>
      <c r="E9" s="163"/>
      <c r="F9" s="183"/>
    </row>
    <row r="10" spans="2:6" ht="30" x14ac:dyDescent="0.2">
      <c r="B10" s="54" t="s">
        <v>559</v>
      </c>
      <c r="C10" s="12" t="s">
        <v>304</v>
      </c>
      <c r="D10" s="67" t="s">
        <v>141</v>
      </c>
      <c r="E10" s="163"/>
      <c r="F10" s="183"/>
    </row>
    <row r="11" spans="2:6" x14ac:dyDescent="0.2">
      <c r="B11" s="54" t="s">
        <v>311</v>
      </c>
      <c r="C11" s="14" t="s">
        <v>595</v>
      </c>
      <c r="D11" s="62" t="s">
        <v>141</v>
      </c>
      <c r="E11" s="163"/>
      <c r="F11" s="183"/>
    </row>
    <row r="12" spans="2:6" ht="15.75" customHeight="1" x14ac:dyDescent="0.2">
      <c r="B12" s="54" t="s">
        <v>312</v>
      </c>
      <c r="C12" s="13" t="s">
        <v>539</v>
      </c>
      <c r="D12" s="62" t="s">
        <v>141</v>
      </c>
      <c r="E12" s="163"/>
      <c r="F12" s="183"/>
    </row>
    <row r="13" spans="2:6" ht="30" customHeight="1" x14ac:dyDescent="0.2">
      <c r="B13" s="54" t="s">
        <v>313</v>
      </c>
      <c r="C13" s="12" t="s">
        <v>301</v>
      </c>
      <c r="D13" s="67" t="s">
        <v>141</v>
      </c>
      <c r="E13" s="163"/>
      <c r="F13" s="183"/>
    </row>
    <row r="14" spans="2:6" ht="30" customHeight="1" x14ac:dyDescent="0.2">
      <c r="B14" s="54" t="s">
        <v>314</v>
      </c>
      <c r="C14" s="13" t="s">
        <v>665</v>
      </c>
      <c r="D14" s="62" t="s">
        <v>141</v>
      </c>
      <c r="E14" s="163"/>
      <c r="F14" s="183"/>
    </row>
    <row r="15" spans="2:6" s="32" customFormat="1" ht="30" x14ac:dyDescent="0.2">
      <c r="B15" s="54" t="s">
        <v>315</v>
      </c>
      <c r="C15" s="14" t="s">
        <v>300</v>
      </c>
      <c r="D15" s="146" t="s">
        <v>141</v>
      </c>
      <c r="E15" s="169"/>
      <c r="F15" s="192"/>
    </row>
    <row r="16" spans="2:6" ht="15.75" customHeight="1" x14ac:dyDescent="0.2">
      <c r="B16" s="54" t="s">
        <v>316</v>
      </c>
      <c r="C16" s="12" t="s">
        <v>406</v>
      </c>
      <c r="D16" s="67" t="s">
        <v>414</v>
      </c>
      <c r="E16" s="163"/>
      <c r="F16" s="183"/>
    </row>
    <row r="17" spans="2:6" ht="15.75" customHeight="1" x14ac:dyDescent="0.2">
      <c r="B17" s="54" t="s">
        <v>317</v>
      </c>
      <c r="C17" s="14" t="s">
        <v>303</v>
      </c>
      <c r="D17" s="146" t="s">
        <v>414</v>
      </c>
      <c r="E17" s="163"/>
      <c r="F17" s="183"/>
    </row>
    <row r="18" spans="2:6" ht="30" x14ac:dyDescent="0.2">
      <c r="B18" s="54" t="s">
        <v>318</v>
      </c>
      <c r="C18" s="12" t="s">
        <v>570</v>
      </c>
      <c r="D18" s="67" t="s">
        <v>414</v>
      </c>
      <c r="E18" s="163"/>
      <c r="F18" s="183"/>
    </row>
    <row r="19" spans="2:6" ht="15.75" customHeight="1" x14ac:dyDescent="0.2">
      <c r="B19" s="54" t="s">
        <v>319</v>
      </c>
      <c r="C19" s="12" t="s">
        <v>305</v>
      </c>
      <c r="D19" s="67" t="s">
        <v>414</v>
      </c>
      <c r="E19" s="163"/>
      <c r="F19" s="183"/>
    </row>
    <row r="20" spans="2:6" s="6" customFormat="1" ht="30" x14ac:dyDescent="0.2">
      <c r="B20" s="54" t="s">
        <v>320</v>
      </c>
      <c r="C20" s="135" t="s">
        <v>440</v>
      </c>
      <c r="D20" s="67" t="s">
        <v>414</v>
      </c>
      <c r="E20" s="169"/>
      <c r="F20" s="192"/>
    </row>
    <row r="21" spans="2:6" s="6" customFormat="1" ht="9" customHeight="1" x14ac:dyDescent="0.2">
      <c r="B21" s="54"/>
      <c r="C21" s="135"/>
      <c r="D21" s="67"/>
      <c r="E21" s="17"/>
      <c r="F21" s="196"/>
    </row>
    <row r="22" spans="2:6" ht="30" x14ac:dyDescent="0.2">
      <c r="B22" s="20" t="s">
        <v>365</v>
      </c>
      <c r="C22" s="140" t="s">
        <v>596</v>
      </c>
      <c r="D22" s="62" t="s">
        <v>141</v>
      </c>
      <c r="E22" s="163"/>
      <c r="F22" s="180"/>
    </row>
    <row r="23" spans="2:6" ht="30" x14ac:dyDescent="0.2">
      <c r="B23" s="20" t="s">
        <v>444</v>
      </c>
      <c r="C23" s="140" t="s">
        <v>420</v>
      </c>
      <c r="D23" s="62" t="s">
        <v>141</v>
      </c>
      <c r="E23" s="163"/>
      <c r="F23" s="180"/>
    </row>
    <row r="24" spans="2:6" s="5" customFormat="1" ht="15.75" customHeight="1" x14ac:dyDescent="0.2">
      <c r="B24" s="20" t="s">
        <v>398</v>
      </c>
      <c r="C24" s="138" t="s">
        <v>540</v>
      </c>
      <c r="D24" s="70" t="s">
        <v>141</v>
      </c>
      <c r="E24" s="164"/>
      <c r="F24" s="197"/>
    </row>
    <row r="25" spans="2:6" s="5" customFormat="1" ht="30" x14ac:dyDescent="0.2">
      <c r="B25" s="20" t="s">
        <v>399</v>
      </c>
      <c r="C25" s="138" t="s">
        <v>366</v>
      </c>
      <c r="D25" s="70" t="s">
        <v>141</v>
      </c>
      <c r="E25" s="164"/>
      <c r="F25" s="186"/>
    </row>
    <row r="26" spans="2:6" s="5" customFormat="1" ht="30" x14ac:dyDescent="0.2">
      <c r="B26" s="20" t="s">
        <v>400</v>
      </c>
      <c r="C26" s="138" t="s">
        <v>442</v>
      </c>
      <c r="D26" s="70" t="s">
        <v>141</v>
      </c>
      <c r="E26" s="164"/>
      <c r="F26" s="186"/>
    </row>
    <row r="27" spans="2:6" s="5" customFormat="1" ht="30.75" thickBot="1" x14ac:dyDescent="0.25">
      <c r="B27" s="22" t="s">
        <v>401</v>
      </c>
      <c r="C27" s="156" t="s">
        <v>441</v>
      </c>
      <c r="D27" s="63" t="s">
        <v>414</v>
      </c>
      <c r="E27" s="162"/>
      <c r="F27" s="182"/>
    </row>
  </sheetData>
  <sheetProtection algorithmName="SHA-512" hashValue="vgaLuVyQKprQipqn0bkxoqWXjeXYuccpNYMa3SEasSLJW7Q9p9CtQl32AbBv32kK5YcvoXveRrTS69ivTeygqw==" saltValue="095ZR3XzcSqKyTrDLoLqjg==" spinCount="100000" sheet="1" objects="1" scenarios="1" formatColumns="0" formatRows="0" selectLockedCells="1"/>
  <protectedRanges>
    <protectedRange sqref="D5:F27" name="Range1"/>
  </protectedRanges>
  <sortState ref="B22:D28">
    <sortCondition ref="D22:D28"/>
  </sortState>
  <mergeCells count="2">
    <mergeCell ref="B2:F2"/>
    <mergeCell ref="B3:F3"/>
  </mergeCells>
  <phoneticPr fontId="2" type="noConversion"/>
  <dataValidations count="2">
    <dataValidation type="list" allowBlank="1" showInputMessage="1" showErrorMessage="1" sqref="D5:D27">
      <formula1>Ranking</formula1>
    </dataValidation>
    <dataValidation type="list" allowBlank="1" showInputMessage="1" showErrorMessage="1" sqref="E5:E27">
      <formula1>YesNo</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R23"/>
  <sheetViews>
    <sheetView showGridLines="0" zoomScaleNormal="100" workbookViewId="0">
      <selection activeCell="B27" sqref="B27"/>
    </sheetView>
  </sheetViews>
  <sheetFormatPr defaultRowHeight="15" x14ac:dyDescent="0.25"/>
  <cols>
    <col min="1" max="1" width="3.5703125" style="33" customWidth="1"/>
    <col min="2" max="2" width="35.28515625" style="33" bestFit="1" customWidth="1"/>
    <col min="3" max="6" width="18" style="33" customWidth="1"/>
    <col min="7" max="7" width="7.5703125" style="33" bestFit="1" customWidth="1"/>
    <col min="8" max="8" width="7.5703125" style="33" customWidth="1"/>
    <col min="9" max="9" width="8.28515625" style="33" bestFit="1" customWidth="1"/>
    <col min="10" max="10" width="15" style="33" bestFit="1" customWidth="1"/>
    <col min="11" max="11" width="14.5703125" style="33" bestFit="1" customWidth="1"/>
    <col min="12" max="12" width="14.5703125" style="33" customWidth="1"/>
    <col min="13" max="13" width="7.7109375" style="33" bestFit="1" customWidth="1"/>
    <col min="14" max="14" width="15" style="33" bestFit="1" customWidth="1"/>
    <col min="15" max="15" width="19" style="33" bestFit="1" customWidth="1"/>
    <col min="16" max="16" width="19.85546875" style="33" bestFit="1" customWidth="1"/>
    <col min="17" max="17" width="8.7109375" style="33" bestFit="1" customWidth="1"/>
    <col min="18" max="18" width="15.140625" style="33" bestFit="1" customWidth="1"/>
    <col min="19" max="19" width="9.7109375" style="33" bestFit="1" customWidth="1"/>
    <col min="20" max="20" width="16.85546875" style="33" bestFit="1" customWidth="1"/>
    <col min="21" max="21" width="8.42578125" style="33" bestFit="1" customWidth="1"/>
    <col min="22" max="22" width="15" style="33" bestFit="1" customWidth="1"/>
    <col min="23" max="25" width="9.140625" style="33"/>
    <col min="26" max="26" width="15" style="33" bestFit="1" customWidth="1"/>
    <col min="27" max="16384" width="9.140625" style="33"/>
  </cols>
  <sheetData>
    <row r="1" spans="2:44" ht="15.75" thickBot="1" x14ac:dyDescent="0.3"/>
    <row r="2" spans="2:44" ht="19.5" thickBot="1" x14ac:dyDescent="0.3">
      <c r="B2" s="117" t="s">
        <v>256</v>
      </c>
      <c r="C2" s="220" t="e">
        <f>'General Functions'!#REF!</f>
        <v>#REF!</v>
      </c>
      <c r="D2" s="220"/>
    </row>
    <row r="3" spans="2:44" ht="15.75" thickBot="1" x14ac:dyDescent="0.3"/>
    <row r="4" spans="2:44" ht="19.5" thickBot="1" x14ac:dyDescent="0.35">
      <c r="B4" s="118" t="s">
        <v>240</v>
      </c>
      <c r="C4" s="221" t="e">
        <f>Hidden!C2</f>
        <v>#REF!</v>
      </c>
      <c r="D4" s="221"/>
    </row>
    <row r="6" spans="2:44" ht="15.75" thickBot="1" x14ac:dyDescent="0.3"/>
    <row r="7" spans="2:44" s="116" customFormat="1" ht="33.75" customHeight="1" thickBot="1" x14ac:dyDescent="0.3">
      <c r="B7" s="119" t="s">
        <v>250</v>
      </c>
      <c r="C7" s="120" t="s">
        <v>258</v>
      </c>
      <c r="D7" s="121" t="s">
        <v>355</v>
      </c>
      <c r="E7" s="122" t="s">
        <v>359</v>
      </c>
      <c r="F7" s="123" t="s">
        <v>251</v>
      </c>
      <c r="G7" s="115"/>
      <c r="H7" s="222" t="s">
        <v>249</v>
      </c>
      <c r="I7" s="223"/>
      <c r="J7" s="224"/>
    </row>
    <row r="8" spans="2:44" x14ac:dyDescent="0.25">
      <c r="B8" s="68" t="s">
        <v>279</v>
      </c>
      <c r="C8" s="102">
        <f>Hidden!C6</f>
        <v>0</v>
      </c>
      <c r="D8" s="103" t="e">
        <f>Hidden!D6</f>
        <v>#REF!</v>
      </c>
      <c r="E8" s="113">
        <v>0</v>
      </c>
      <c r="F8" s="104" t="e">
        <f>Hidden!F6</f>
        <v>#REF!</v>
      </c>
      <c r="G8" s="40"/>
      <c r="H8" s="44" t="s">
        <v>141</v>
      </c>
      <c r="I8" s="45"/>
      <c r="J8" s="46">
        <v>3</v>
      </c>
      <c r="K8" s="40"/>
      <c r="L8" s="38"/>
      <c r="M8" s="38"/>
      <c r="N8" s="38"/>
      <c r="O8" s="40"/>
      <c r="P8" s="38"/>
      <c r="Q8" s="38"/>
      <c r="R8" s="38"/>
      <c r="S8" s="40"/>
      <c r="T8" s="38"/>
      <c r="U8" s="38"/>
      <c r="V8" s="38"/>
      <c r="W8" s="40"/>
      <c r="X8" s="38"/>
      <c r="Y8" s="38"/>
      <c r="Z8" s="38"/>
      <c r="AA8" s="38"/>
      <c r="AB8" s="38"/>
      <c r="AC8" s="38"/>
      <c r="AD8" s="38"/>
      <c r="AE8" s="38"/>
      <c r="AF8" s="38"/>
      <c r="AG8" s="38"/>
      <c r="AH8" s="38"/>
      <c r="AI8" s="38"/>
      <c r="AJ8" s="38"/>
      <c r="AK8" s="38"/>
      <c r="AL8" s="38"/>
      <c r="AM8" s="38"/>
      <c r="AN8" s="38"/>
      <c r="AO8" s="45"/>
      <c r="AP8" s="45"/>
      <c r="AQ8" s="45"/>
      <c r="AR8" s="45"/>
    </row>
    <row r="9" spans="2:44" x14ac:dyDescent="0.25">
      <c r="B9" s="125" t="s">
        <v>363</v>
      </c>
      <c r="C9" s="126">
        <f>Hidden!C7</f>
        <v>0</v>
      </c>
      <c r="D9" s="127">
        <f>Hidden!D7</f>
        <v>0</v>
      </c>
      <c r="E9" s="105">
        <v>1</v>
      </c>
      <c r="F9" s="128">
        <f>Hidden!F7</f>
        <v>0</v>
      </c>
      <c r="G9" s="35"/>
      <c r="H9" s="44" t="s">
        <v>148</v>
      </c>
      <c r="I9" s="45"/>
      <c r="J9" s="46">
        <v>2</v>
      </c>
    </row>
    <row r="10" spans="2:44" ht="15.75" thickBot="1" x14ac:dyDescent="0.3">
      <c r="B10" s="124" t="s">
        <v>361</v>
      </c>
      <c r="C10" s="106">
        <f>Hidden!C8</f>
        <v>0</v>
      </c>
      <c r="D10" s="107" t="e">
        <f>Hidden!D8</f>
        <v>#REF!</v>
      </c>
      <c r="E10" s="105">
        <v>0</v>
      </c>
      <c r="F10" s="108" t="e">
        <f>Hidden!F8</f>
        <v>#REF!</v>
      </c>
      <c r="G10" s="35"/>
      <c r="H10" s="47" t="s">
        <v>147</v>
      </c>
      <c r="I10" s="48"/>
      <c r="J10" s="49">
        <v>1</v>
      </c>
    </row>
    <row r="11" spans="2:44" x14ac:dyDescent="0.25">
      <c r="B11" s="129" t="s">
        <v>118</v>
      </c>
      <c r="C11" s="126">
        <f>Hidden!C9</f>
        <v>0</v>
      </c>
      <c r="D11" s="127" t="e">
        <f>Hidden!D9</f>
        <v>#REF!</v>
      </c>
      <c r="E11" s="105">
        <v>0</v>
      </c>
      <c r="F11" s="128" t="e">
        <f>Hidden!F9</f>
        <v>#REF!</v>
      </c>
      <c r="G11" s="35"/>
    </row>
    <row r="12" spans="2:44" x14ac:dyDescent="0.25">
      <c r="B12" s="124" t="s">
        <v>362</v>
      </c>
      <c r="C12" s="106">
        <f>Hidden!C10</f>
        <v>0</v>
      </c>
      <c r="D12" s="107" t="e">
        <f>Hidden!D10</f>
        <v>#REF!</v>
      </c>
      <c r="E12" s="105">
        <v>0</v>
      </c>
      <c r="F12" s="108" t="e">
        <f>Hidden!F10</f>
        <v>#REF!</v>
      </c>
      <c r="G12" s="35"/>
    </row>
    <row r="13" spans="2:44" x14ac:dyDescent="0.25">
      <c r="B13" s="125" t="s">
        <v>360</v>
      </c>
      <c r="C13" s="126">
        <f>Hidden!C11</f>
        <v>0</v>
      </c>
      <c r="D13" s="127" t="e">
        <f>Hidden!D11</f>
        <v>#REF!</v>
      </c>
      <c r="E13" s="105">
        <v>0</v>
      </c>
      <c r="F13" s="128" t="e">
        <f>Hidden!F11</f>
        <v>#REF!</v>
      </c>
      <c r="G13" s="35"/>
    </row>
    <row r="14" spans="2:44" x14ac:dyDescent="0.25">
      <c r="B14" s="124" t="s">
        <v>245</v>
      </c>
      <c r="C14" s="106">
        <f>Hidden!C12</f>
        <v>0</v>
      </c>
      <c r="D14" s="107" t="e">
        <f>Hidden!D12</f>
        <v>#REF!</v>
      </c>
      <c r="E14" s="105">
        <v>0</v>
      </c>
      <c r="F14" s="108" t="e">
        <f>Hidden!F12</f>
        <v>#REF!</v>
      </c>
      <c r="G14" s="35"/>
    </row>
    <row r="15" spans="2:44" x14ac:dyDescent="0.25">
      <c r="B15" s="125" t="s">
        <v>380</v>
      </c>
      <c r="C15" s="126">
        <f>Hidden!C13</f>
        <v>0</v>
      </c>
      <c r="D15" s="127" t="e">
        <f>Hidden!D13</f>
        <v>#REF!</v>
      </c>
      <c r="E15" s="105">
        <v>0</v>
      </c>
      <c r="F15" s="128" t="e">
        <f>Hidden!F13</f>
        <v>#REF!</v>
      </c>
      <c r="G15" s="35"/>
    </row>
    <row r="16" spans="2:44" x14ac:dyDescent="0.25">
      <c r="B16" s="124" t="s">
        <v>210</v>
      </c>
      <c r="C16" s="106">
        <f>Hidden!C14</f>
        <v>0</v>
      </c>
      <c r="D16" s="107" t="e">
        <f>Hidden!D14</f>
        <v>#REF!</v>
      </c>
      <c r="E16" s="105">
        <v>0</v>
      </c>
      <c r="F16" s="108" t="e">
        <f>Hidden!F14</f>
        <v>#REF!</v>
      </c>
      <c r="G16" s="35"/>
    </row>
    <row r="17" spans="2:7" x14ac:dyDescent="0.25">
      <c r="B17" s="125" t="s">
        <v>381</v>
      </c>
      <c r="C17" s="126">
        <f>Hidden!C15</f>
        <v>0</v>
      </c>
      <c r="D17" s="127" t="e">
        <f>Hidden!D15</f>
        <v>#REF!</v>
      </c>
      <c r="E17" s="105">
        <v>0</v>
      </c>
      <c r="F17" s="128" t="e">
        <f>Hidden!F15</f>
        <v>#REF!</v>
      </c>
      <c r="G17" s="35"/>
    </row>
    <row r="18" spans="2:7" x14ac:dyDescent="0.25">
      <c r="B18" s="36" t="s">
        <v>213</v>
      </c>
      <c r="C18" s="106">
        <f>Hidden!C16</f>
        <v>0</v>
      </c>
      <c r="D18" s="107" t="e">
        <f>Hidden!D16</f>
        <v>#REF!</v>
      </c>
      <c r="E18" s="105">
        <v>0</v>
      </c>
      <c r="F18" s="108" t="e">
        <f>Hidden!F16</f>
        <v>#REF!</v>
      </c>
      <c r="G18" s="35"/>
    </row>
    <row r="19" spans="2:7" x14ac:dyDescent="0.25">
      <c r="B19" s="125" t="s">
        <v>364</v>
      </c>
      <c r="C19" s="126">
        <f>Hidden!C17</f>
        <v>0</v>
      </c>
      <c r="D19" s="127" t="e">
        <f>Hidden!D17</f>
        <v>#REF!</v>
      </c>
      <c r="E19" s="105">
        <v>0</v>
      </c>
      <c r="F19" s="128" t="e">
        <f>Hidden!F17</f>
        <v>#REF!</v>
      </c>
      <c r="G19" s="35"/>
    </row>
    <row r="20" spans="2:7" ht="15.75" thickBot="1" x14ac:dyDescent="0.3">
      <c r="B20" s="37" t="s">
        <v>248</v>
      </c>
      <c r="C20" s="109">
        <f>Hidden!C18</f>
        <v>0</v>
      </c>
      <c r="D20" s="110" t="e">
        <f>Hidden!D18</f>
        <v>#REF!</v>
      </c>
      <c r="E20" s="114">
        <v>0</v>
      </c>
      <c r="F20" s="111" t="e">
        <f>Hidden!F18</f>
        <v>#REF!</v>
      </c>
      <c r="G20" s="35"/>
    </row>
    <row r="21" spans="2:7" s="42" customFormat="1" x14ac:dyDescent="0.25">
      <c r="B21" s="38"/>
      <c r="C21" s="39"/>
      <c r="D21" s="40"/>
      <c r="E21" s="40"/>
      <c r="F21" s="40"/>
      <c r="G21" s="41"/>
    </row>
    <row r="22" spans="2:7" s="42" customFormat="1" ht="15.75" thickBot="1" x14ac:dyDescent="0.3">
      <c r="B22" s="38"/>
      <c r="C22" s="39"/>
      <c r="D22" s="40"/>
      <c r="E22" s="40"/>
      <c r="F22" s="40"/>
      <c r="G22" s="41"/>
    </row>
    <row r="23" spans="2:7" s="42" customFormat="1" ht="15.75" thickBot="1" x14ac:dyDescent="0.3">
      <c r="B23" s="38"/>
      <c r="C23" s="219" t="s">
        <v>354</v>
      </c>
      <c r="D23" s="219"/>
      <c r="E23" s="98">
        <f>SUM(E8:E20)</f>
        <v>1</v>
      </c>
      <c r="F23" s="40"/>
      <c r="G23" s="41"/>
    </row>
  </sheetData>
  <protectedRanges>
    <protectedRange sqref="E8:E20" name="Range1"/>
  </protectedRanges>
  <mergeCells count="4">
    <mergeCell ref="C23:D23"/>
    <mergeCell ref="C2:D2"/>
    <mergeCell ref="C4:D4"/>
    <mergeCell ref="H7:J7"/>
  </mergeCells>
  <phoneticPr fontId="2" type="noConversion"/>
  <conditionalFormatting sqref="E23">
    <cfRule type="cellIs" dxfId="0" priority="1" stopIfTrue="1" operator="lessThan">
      <formula>1</formula>
    </cfRule>
  </conditionalFormatting>
  <pageMargins left="0.7" right="0.7" top="0.75" bottom="0.75" header="0.3" footer="0.3"/>
  <pageSetup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05"/>
  <sheetViews>
    <sheetView showGridLines="0" topLeftCell="A4" zoomScaleNormal="100" workbookViewId="0">
      <selection activeCell="H41" sqref="H41"/>
    </sheetView>
  </sheetViews>
  <sheetFormatPr defaultRowHeight="15" x14ac:dyDescent="0.25"/>
  <cols>
    <col min="1" max="1" width="3.5703125" style="33" customWidth="1"/>
    <col min="2" max="2" width="35.28515625" style="33" bestFit="1" customWidth="1"/>
    <col min="3" max="3" width="21.28515625" style="33" customWidth="1"/>
    <col min="4" max="6" width="17.28515625" style="33" customWidth="1"/>
    <col min="7" max="7" width="7.5703125" style="33" bestFit="1" customWidth="1"/>
    <col min="8" max="8" width="7.5703125" style="33" customWidth="1"/>
    <col min="9" max="9" width="8.42578125" style="33" bestFit="1" customWidth="1"/>
    <col min="10" max="10" width="15" style="33" bestFit="1" customWidth="1"/>
    <col min="11" max="11" width="14.5703125" style="33" bestFit="1" customWidth="1"/>
    <col min="12" max="12" width="14.5703125" style="33" customWidth="1"/>
    <col min="13" max="13" width="7.7109375" style="33" bestFit="1" customWidth="1"/>
    <col min="14" max="14" width="15" style="33" bestFit="1" customWidth="1"/>
    <col min="15" max="15" width="19" style="33" bestFit="1" customWidth="1"/>
    <col min="16" max="16" width="19.85546875" style="33" bestFit="1" customWidth="1"/>
    <col min="17" max="17" width="8.7109375" style="33" bestFit="1" customWidth="1"/>
    <col min="18" max="18" width="15.140625" style="33" bestFit="1" customWidth="1"/>
    <col min="19" max="19" width="9.7109375" style="33" bestFit="1" customWidth="1"/>
    <col min="20" max="20" width="16.85546875" style="33" bestFit="1" customWidth="1"/>
    <col min="21" max="21" width="8.42578125" style="33" bestFit="1" customWidth="1"/>
    <col min="22" max="22" width="15" style="33" bestFit="1" customWidth="1"/>
    <col min="23" max="25" width="9.140625" style="33"/>
    <col min="26" max="26" width="15" style="33" bestFit="1" customWidth="1"/>
    <col min="27" max="16384" width="9.140625" style="33"/>
  </cols>
  <sheetData>
    <row r="1" spans="2:44" ht="15.75" thickBot="1" x14ac:dyDescent="0.3"/>
    <row r="2" spans="2:44" s="78" customFormat="1" ht="19.5" thickBot="1" x14ac:dyDescent="0.35">
      <c r="B2" s="79" t="s">
        <v>240</v>
      </c>
      <c r="C2" s="72" t="e">
        <f>SUM(F6:F18)</f>
        <v>#REF!</v>
      </c>
    </row>
    <row r="3" spans="2:44" s="78" customFormat="1" x14ac:dyDescent="0.25"/>
    <row r="4" spans="2:44" s="78" customFormat="1" ht="15.75" thickBot="1" x14ac:dyDescent="0.3"/>
    <row r="5" spans="2:44" s="78" customFormat="1" ht="16.5" thickBot="1" x14ac:dyDescent="0.3">
      <c r="B5" s="99" t="s">
        <v>250</v>
      </c>
      <c r="C5" s="99" t="s">
        <v>258</v>
      </c>
      <c r="D5" s="99" t="s">
        <v>253</v>
      </c>
      <c r="E5" s="99" t="s">
        <v>249</v>
      </c>
      <c r="F5" s="99" t="s">
        <v>251</v>
      </c>
      <c r="G5" s="73"/>
      <c r="H5" s="80" t="s">
        <v>249</v>
      </c>
      <c r="I5" s="81"/>
      <c r="J5" s="82"/>
    </row>
    <row r="6" spans="2:44" s="78" customFormat="1" x14ac:dyDescent="0.25">
      <c r="B6" s="100" t="s">
        <v>279</v>
      </c>
      <c r="C6" s="112">
        <f>E23</f>
        <v>0</v>
      </c>
      <c r="D6" s="112" t="e">
        <f>SUM(C26:C53)/SUM(E26:E53)</f>
        <v>#REF!</v>
      </c>
      <c r="E6" s="112">
        <f>'Overall Score'!E8</f>
        <v>0</v>
      </c>
      <c r="F6" s="112" t="e">
        <f>E6*D6</f>
        <v>#REF!</v>
      </c>
      <c r="G6" s="86"/>
      <c r="H6" s="83" t="s">
        <v>141</v>
      </c>
      <c r="I6" s="84"/>
      <c r="J6" s="85">
        <v>3</v>
      </c>
      <c r="K6" s="86"/>
      <c r="L6" s="84"/>
      <c r="M6" s="84"/>
      <c r="N6" s="84"/>
      <c r="O6" s="86"/>
      <c r="P6" s="84"/>
      <c r="Q6" s="84"/>
      <c r="R6" s="84"/>
      <c r="S6" s="86"/>
      <c r="T6" s="84"/>
      <c r="U6" s="84"/>
      <c r="V6" s="84"/>
      <c r="W6" s="86"/>
      <c r="X6" s="84"/>
      <c r="Y6" s="84"/>
      <c r="Z6" s="84"/>
      <c r="AA6" s="84"/>
      <c r="AB6" s="84"/>
      <c r="AC6" s="84"/>
      <c r="AD6" s="84"/>
      <c r="AE6" s="84"/>
      <c r="AF6" s="84"/>
      <c r="AG6" s="84"/>
      <c r="AH6" s="84"/>
      <c r="AI6" s="84"/>
      <c r="AJ6" s="84"/>
      <c r="AK6" s="84"/>
      <c r="AL6" s="84"/>
      <c r="AM6" s="84"/>
      <c r="AN6" s="84"/>
      <c r="AO6" s="84"/>
      <c r="AP6" s="84"/>
      <c r="AQ6" s="84"/>
      <c r="AR6" s="84"/>
    </row>
    <row r="7" spans="2:44" s="78" customFormat="1" x14ac:dyDescent="0.25">
      <c r="B7" s="100" t="s">
        <v>241</v>
      </c>
      <c r="C7" s="112">
        <f>I23</f>
        <v>0</v>
      </c>
      <c r="D7" s="112">
        <f>SUM(G26:G35)/SUM(I26:I35)</f>
        <v>0</v>
      </c>
      <c r="E7" s="112">
        <f>'Overall Score'!E9</f>
        <v>1</v>
      </c>
      <c r="F7" s="112">
        <f t="shared" ref="F7:F18" si="0">E7*D7</f>
        <v>0</v>
      </c>
      <c r="G7" s="87"/>
      <c r="H7" s="83" t="s">
        <v>148</v>
      </c>
      <c r="I7" s="84"/>
      <c r="J7" s="85">
        <v>2</v>
      </c>
    </row>
    <row r="8" spans="2:44" s="78" customFormat="1" ht="15.75" thickBot="1" x14ac:dyDescent="0.3">
      <c r="B8" s="100" t="s">
        <v>242</v>
      </c>
      <c r="C8" s="112">
        <f>M23</f>
        <v>0</v>
      </c>
      <c r="D8" s="112" t="e">
        <f>SUM(K$26:K$98)/SUM(M26:M98)</f>
        <v>#REF!</v>
      </c>
      <c r="E8" s="112">
        <f>'Overall Score'!E10</f>
        <v>0</v>
      </c>
      <c r="F8" s="112" t="e">
        <f>E8*D8</f>
        <v>#REF!</v>
      </c>
      <c r="G8" s="87"/>
      <c r="H8" s="88" t="s">
        <v>147</v>
      </c>
      <c r="I8" s="89"/>
      <c r="J8" s="90">
        <v>1</v>
      </c>
    </row>
    <row r="9" spans="2:44" s="78" customFormat="1" x14ac:dyDescent="0.25">
      <c r="B9" s="100" t="s">
        <v>118</v>
      </c>
      <c r="C9" s="112">
        <f>Q23</f>
        <v>0</v>
      </c>
      <c r="D9" s="112" t="e">
        <f>SUM(O$26:O$44)/SUM(Q26:Q44)</f>
        <v>#REF!</v>
      </c>
      <c r="E9" s="112">
        <f>'Overall Score'!E11</f>
        <v>0</v>
      </c>
      <c r="F9" s="112" t="e">
        <f>E9*D9</f>
        <v>#REF!</v>
      </c>
      <c r="G9" s="87"/>
    </row>
    <row r="10" spans="2:44" s="78" customFormat="1" x14ac:dyDescent="0.25">
      <c r="B10" s="100" t="s">
        <v>243</v>
      </c>
      <c r="C10" s="112">
        <f>U23</f>
        <v>0</v>
      </c>
      <c r="D10" s="112" t="e">
        <f>SUM(S$26:S$54)/SUM(U26:U54)</f>
        <v>#REF!</v>
      </c>
      <c r="E10" s="112">
        <f>'Overall Score'!E12</f>
        <v>0</v>
      </c>
      <c r="F10" s="112" t="e">
        <f t="shared" si="0"/>
        <v>#REF!</v>
      </c>
      <c r="G10" s="87"/>
    </row>
    <row r="11" spans="2:44" s="78" customFormat="1" x14ac:dyDescent="0.25">
      <c r="B11" s="100" t="s">
        <v>244</v>
      </c>
      <c r="C11" s="112">
        <f>Y23</f>
        <v>0</v>
      </c>
      <c r="D11" s="112" t="e">
        <f>SUM(W26:W49)/SUM(Y26:Y49)</f>
        <v>#REF!</v>
      </c>
      <c r="E11" s="112">
        <f>'Overall Score'!E13</f>
        <v>0</v>
      </c>
      <c r="F11" s="112" t="e">
        <f t="shared" si="0"/>
        <v>#REF!</v>
      </c>
      <c r="G11" s="87"/>
    </row>
    <row r="12" spans="2:44" s="78" customFormat="1" x14ac:dyDescent="0.25">
      <c r="B12" s="100" t="s">
        <v>245</v>
      </c>
      <c r="C12" s="112">
        <f>AC23</f>
        <v>0</v>
      </c>
      <c r="D12" s="112" t="e">
        <f>SUM(AA26:AA75)/SUM(AC26:AC75)</f>
        <v>#REF!</v>
      </c>
      <c r="E12" s="112">
        <f>'Overall Score'!E14</f>
        <v>0</v>
      </c>
      <c r="F12" s="112" t="e">
        <f t="shared" si="0"/>
        <v>#REF!</v>
      </c>
      <c r="G12" s="87"/>
    </row>
    <row r="13" spans="2:44" s="78" customFormat="1" x14ac:dyDescent="0.25">
      <c r="B13" s="100" t="s">
        <v>224</v>
      </c>
      <c r="C13" s="112">
        <f>AG23</f>
        <v>0</v>
      </c>
      <c r="D13" s="112" t="e">
        <f>SUM(AE26:AE43)/SUM(AG26:AG43)</f>
        <v>#REF!</v>
      </c>
      <c r="E13" s="112">
        <f>'Overall Score'!E15</f>
        <v>0</v>
      </c>
      <c r="F13" s="112" t="e">
        <f t="shared" si="0"/>
        <v>#REF!</v>
      </c>
      <c r="G13" s="87"/>
    </row>
    <row r="14" spans="2:44" s="78" customFormat="1" x14ac:dyDescent="0.25">
      <c r="B14" s="100" t="s">
        <v>246</v>
      </c>
      <c r="C14" s="112">
        <f>AK23</f>
        <v>0</v>
      </c>
      <c r="D14" s="112" t="e">
        <f>SUM(AI26:AI48)/SUM(AK26:AK48)</f>
        <v>#REF!</v>
      </c>
      <c r="E14" s="112">
        <f>'Overall Score'!E16</f>
        <v>0</v>
      </c>
      <c r="F14" s="112" t="e">
        <f t="shared" si="0"/>
        <v>#REF!</v>
      </c>
      <c r="G14" s="87"/>
    </row>
    <row r="15" spans="2:44" s="78" customFormat="1" x14ac:dyDescent="0.25">
      <c r="B15" s="100" t="s">
        <v>247</v>
      </c>
      <c r="C15" s="112">
        <f>AO23</f>
        <v>0</v>
      </c>
      <c r="D15" s="112" t="e">
        <f>SUM(AM26:AM43)/SUM(AO26:AO43)</f>
        <v>#REF!</v>
      </c>
      <c r="E15" s="112">
        <f>'Overall Score'!E17</f>
        <v>0</v>
      </c>
      <c r="F15" s="112" t="e">
        <f t="shared" si="0"/>
        <v>#REF!</v>
      </c>
      <c r="G15" s="87"/>
    </row>
    <row r="16" spans="2:44" s="78" customFormat="1" x14ac:dyDescent="0.25">
      <c r="B16" s="100" t="s">
        <v>213</v>
      </c>
      <c r="C16" s="112">
        <f>AS23</f>
        <v>0</v>
      </c>
      <c r="D16" s="112" t="e">
        <f>SUM(AQ26:AQ50)/SUM(AQ26:AS50)</f>
        <v>#REF!</v>
      </c>
      <c r="E16" s="112">
        <f>'Overall Score'!E18</f>
        <v>0</v>
      </c>
      <c r="F16" s="112" t="e">
        <f t="shared" si="0"/>
        <v>#REF!</v>
      </c>
      <c r="G16" s="87"/>
    </row>
    <row r="17" spans="2:54" s="78" customFormat="1" x14ac:dyDescent="0.25">
      <c r="B17" s="100" t="s">
        <v>306</v>
      </c>
      <c r="C17" s="112">
        <f>AW23</f>
        <v>0</v>
      </c>
      <c r="D17" s="112" t="e">
        <f>SUM(AU26:AU47)/SUM(AW26:AW47)</f>
        <v>#REF!</v>
      </c>
      <c r="E17" s="112">
        <f>'Overall Score'!E19</f>
        <v>0</v>
      </c>
      <c r="F17" s="112" t="e">
        <f t="shared" si="0"/>
        <v>#REF!</v>
      </c>
      <c r="G17" s="87"/>
    </row>
    <row r="18" spans="2:54" s="78" customFormat="1" x14ac:dyDescent="0.25">
      <c r="B18" s="100" t="s">
        <v>248</v>
      </c>
      <c r="C18" s="112">
        <f>BA23</f>
        <v>0</v>
      </c>
      <c r="D18" s="112" t="e">
        <f>SUM(AY26:AY45)/SUM(BA26:BA45)</f>
        <v>#REF!</v>
      </c>
      <c r="E18" s="112">
        <f>'Overall Score'!E20</f>
        <v>0</v>
      </c>
      <c r="F18" s="112" t="e">
        <f t="shared" si="0"/>
        <v>#REF!</v>
      </c>
      <c r="G18" s="87"/>
    </row>
    <row r="19" spans="2:54" s="78" customFormat="1" x14ac:dyDescent="0.25">
      <c r="B19" s="84"/>
      <c r="C19" s="91"/>
      <c r="D19" s="86"/>
      <c r="E19" s="86"/>
      <c r="F19" s="86"/>
      <c r="G19" s="87"/>
    </row>
    <row r="20" spans="2:54" s="71" customFormat="1" x14ac:dyDescent="0.25">
      <c r="B20" s="74"/>
      <c r="C20" s="77"/>
      <c r="D20" s="86" t="s">
        <v>353</v>
      </c>
      <c r="E20" s="75">
        <f>SUM(E6:E18)</f>
        <v>1</v>
      </c>
      <c r="F20" s="75"/>
      <c r="G20" s="76"/>
    </row>
    <row r="21" spans="2:54" s="42" customFormat="1" x14ac:dyDescent="0.25">
      <c r="B21" s="38"/>
      <c r="C21" s="92" t="s">
        <v>356</v>
      </c>
      <c r="D21" s="40"/>
      <c r="E21" s="40"/>
      <c r="F21" s="40"/>
      <c r="G21" s="41"/>
    </row>
    <row r="22" spans="2:54" s="42" customFormat="1" x14ac:dyDescent="0.25">
      <c r="B22" s="38"/>
      <c r="C22" s="92" t="s">
        <v>357</v>
      </c>
      <c r="D22" s="40"/>
      <c r="E22" s="101">
        <f>COUNTIF(E26:E53,3)</f>
        <v>11</v>
      </c>
      <c r="F22" s="40"/>
      <c r="G22" s="41"/>
      <c r="I22" s="42">
        <f>COUNTIF(I26:I35,3)</f>
        <v>2</v>
      </c>
      <c r="M22" s="42">
        <f>COUNTIF(M26:M98,3)</f>
        <v>33</v>
      </c>
      <c r="Q22" s="42">
        <f>COUNTIF(Q26:Q44,3)</f>
        <v>5</v>
      </c>
      <c r="U22" s="42">
        <f>COUNTIF(U26:U54,3)</f>
        <v>6</v>
      </c>
      <c r="Y22" s="42">
        <f>COUNTIF(Y26:Y49,3)</f>
        <v>14</v>
      </c>
      <c r="AC22" s="42">
        <f>COUNTIF(AC26:AC75,3)</f>
        <v>8</v>
      </c>
      <c r="AG22" s="42">
        <f>COUNTIF(AG26:AG43,3)</f>
        <v>12</v>
      </c>
      <c r="AK22" s="42">
        <f>COUNTIF(AK26:AK48,3)</f>
        <v>11</v>
      </c>
      <c r="AO22" s="42">
        <f>COUNTIF(AO26:AO43,3)</f>
        <v>11</v>
      </c>
      <c r="AS22" s="42">
        <f>COUNTIF(AS26:AS50,3)</f>
        <v>14</v>
      </c>
      <c r="AW22" s="42">
        <f>COUNTIF(AW26:AW47,3)</f>
        <v>11</v>
      </c>
      <c r="BA22" s="42">
        <f>COUNTIF(BA26:BA45,3)</f>
        <v>9</v>
      </c>
    </row>
    <row r="23" spans="2:54" ht="15.75" thickBot="1" x14ac:dyDescent="0.3">
      <c r="C23" s="34" t="s">
        <v>358</v>
      </c>
      <c r="E23" s="33">
        <f>IF(E22=0,"N/A",COUNTIF(F26:F99,1)/COUNTIF(E26:E99,$J$6))</f>
        <v>0</v>
      </c>
      <c r="I23" s="33">
        <f>IF(I22=0,"N/A",IF(COUNTIF(I26:I99,$J$6)&lt;1,0,COUNTIF(J26:J99,1)/COUNTIF(I26:I99,$J$6)))</f>
        <v>0</v>
      </c>
      <c r="M23" s="33">
        <f>IF(M22=0,"N/A",COUNTIF(N26:N99,1)/COUNTIF(M26:M99,$J$6))</f>
        <v>0</v>
      </c>
      <c r="Q23" s="33">
        <f>IF(Q22=0,"N/A",COUNTIF(R26:R99,1)/COUNTIF(Q26:Q99,$J$6))</f>
        <v>0</v>
      </c>
      <c r="U23" s="33">
        <f>IF(U22=0,"N/A",COUNTIF(V26:V99,1)/COUNTIF(U26:U99,$J$6))</f>
        <v>0</v>
      </c>
      <c r="Y23" s="33">
        <f>IF(Y22=0,"N/A",COUNTIF(Z26:Z99,1)/COUNTIF(Y26:Y99,$J$6))</f>
        <v>0</v>
      </c>
      <c r="AC23" s="33">
        <f>IF(AC22=0,"N/A",COUNTIF(AD26:AD99,1)/COUNTIF(AC26:AC99,$J$6))</f>
        <v>0</v>
      </c>
      <c r="AG23" s="33">
        <f>IF(AG22=0,"N/A",COUNTIF(AH26:AH99,1)/COUNTIF(AG26:AG99,$J$6))</f>
        <v>0</v>
      </c>
      <c r="AK23" s="33">
        <f>IF(AK22=0,"N/A",COUNTIF(AL26:AL99,1)/COUNTIF(AK26:AK99,$J$6))</f>
        <v>0</v>
      </c>
      <c r="AO23" s="33">
        <f>IF(AO22=0,"N/A",COUNTIF(AP26:AP99,1)/COUNTIF(AO26:AO99,$J$6))</f>
        <v>0</v>
      </c>
      <c r="AS23" s="33">
        <f>IF(AS22=0,"N/A",COUNTIF(AT26:AT99,1)/COUNTIF(AS26:AS99,$J$6))</f>
        <v>0</v>
      </c>
      <c r="AW23" s="33">
        <f>IF(AW22=0,"N/A",COUNTIF(AX26:AX99,1)/COUNTIF(AW26:AW99,$J$6))</f>
        <v>0</v>
      </c>
      <c r="BA23" s="33">
        <f>IF(BA22=0,"N/A",COUNTIF(BB26:BB99,1)/COUNTIF(BA26:BA99,$J$6))</f>
        <v>0</v>
      </c>
    </row>
    <row r="24" spans="2:54" s="78" customFormat="1" ht="15.75" thickBot="1" x14ac:dyDescent="0.3">
      <c r="C24" s="225" t="s">
        <v>279</v>
      </c>
      <c r="D24" s="226"/>
      <c r="E24" s="226"/>
      <c r="F24" s="227"/>
      <c r="G24" s="225" t="s">
        <v>241</v>
      </c>
      <c r="H24" s="226"/>
      <c r="I24" s="226"/>
      <c r="J24" s="227"/>
      <c r="K24" s="225" t="s">
        <v>242</v>
      </c>
      <c r="L24" s="226"/>
      <c r="M24" s="226"/>
      <c r="N24" s="227"/>
      <c r="O24" s="225" t="s">
        <v>118</v>
      </c>
      <c r="P24" s="226"/>
      <c r="Q24" s="226"/>
      <c r="R24" s="227"/>
      <c r="S24" s="225" t="s">
        <v>243</v>
      </c>
      <c r="T24" s="226"/>
      <c r="U24" s="226"/>
      <c r="V24" s="227"/>
      <c r="W24" s="225" t="s">
        <v>244</v>
      </c>
      <c r="X24" s="226"/>
      <c r="Y24" s="226"/>
      <c r="Z24" s="227"/>
      <c r="AA24" s="225" t="s">
        <v>245</v>
      </c>
      <c r="AB24" s="226"/>
      <c r="AC24" s="226"/>
      <c r="AD24" s="227"/>
      <c r="AE24" s="225" t="s">
        <v>255</v>
      </c>
      <c r="AF24" s="226"/>
      <c r="AG24" s="226"/>
      <c r="AH24" s="227"/>
      <c r="AI24" s="225" t="s">
        <v>246</v>
      </c>
      <c r="AJ24" s="226"/>
      <c r="AK24" s="226"/>
      <c r="AL24" s="227"/>
      <c r="AM24" s="225" t="s">
        <v>247</v>
      </c>
      <c r="AN24" s="226"/>
      <c r="AO24" s="226"/>
      <c r="AP24" s="227"/>
      <c r="AQ24" s="225" t="s">
        <v>213</v>
      </c>
      <c r="AR24" s="226"/>
      <c r="AS24" s="226"/>
      <c r="AT24" s="227"/>
      <c r="AU24" s="225" t="s">
        <v>306</v>
      </c>
      <c r="AV24" s="226"/>
      <c r="AW24" s="226"/>
      <c r="AX24" s="227"/>
      <c r="AY24" s="225" t="s">
        <v>248</v>
      </c>
      <c r="AZ24" s="226"/>
      <c r="BA24" s="226"/>
      <c r="BB24" s="227"/>
    </row>
    <row r="25" spans="2:54" s="78" customFormat="1" ht="15.75" thickBot="1" x14ac:dyDescent="0.3">
      <c r="C25" s="93" t="s">
        <v>251</v>
      </c>
      <c r="D25" s="94" t="s">
        <v>252</v>
      </c>
      <c r="E25" s="94" t="s">
        <v>249</v>
      </c>
      <c r="F25" s="95" t="s">
        <v>254</v>
      </c>
      <c r="G25" s="93" t="s">
        <v>251</v>
      </c>
      <c r="H25" s="94" t="s">
        <v>252</v>
      </c>
      <c r="I25" s="94" t="s">
        <v>249</v>
      </c>
      <c r="J25" s="95" t="s">
        <v>254</v>
      </c>
      <c r="K25" s="93" t="s">
        <v>251</v>
      </c>
      <c r="L25" s="94" t="s">
        <v>252</v>
      </c>
      <c r="M25" s="94" t="s">
        <v>249</v>
      </c>
      <c r="N25" s="95" t="s">
        <v>254</v>
      </c>
      <c r="O25" s="93" t="s">
        <v>251</v>
      </c>
      <c r="P25" s="94" t="s">
        <v>252</v>
      </c>
      <c r="Q25" s="94" t="s">
        <v>249</v>
      </c>
      <c r="R25" s="95" t="s">
        <v>254</v>
      </c>
      <c r="S25" s="93" t="s">
        <v>251</v>
      </c>
      <c r="T25" s="94" t="s">
        <v>252</v>
      </c>
      <c r="U25" s="94" t="s">
        <v>249</v>
      </c>
      <c r="V25" s="95" t="s">
        <v>254</v>
      </c>
      <c r="W25" s="93" t="s">
        <v>251</v>
      </c>
      <c r="X25" s="94" t="s">
        <v>252</v>
      </c>
      <c r="Y25" s="94" t="s">
        <v>249</v>
      </c>
      <c r="Z25" s="95" t="s">
        <v>254</v>
      </c>
      <c r="AA25" s="93" t="s">
        <v>251</v>
      </c>
      <c r="AB25" s="94" t="s">
        <v>252</v>
      </c>
      <c r="AC25" s="94" t="s">
        <v>249</v>
      </c>
      <c r="AD25" s="95" t="s">
        <v>254</v>
      </c>
      <c r="AE25" s="93" t="s">
        <v>251</v>
      </c>
      <c r="AF25" s="94" t="s">
        <v>252</v>
      </c>
      <c r="AG25" s="94" t="s">
        <v>249</v>
      </c>
      <c r="AH25" s="95" t="s">
        <v>254</v>
      </c>
      <c r="AI25" s="93" t="s">
        <v>251</v>
      </c>
      <c r="AJ25" s="94" t="s">
        <v>252</v>
      </c>
      <c r="AK25" s="94" t="s">
        <v>249</v>
      </c>
      <c r="AL25" s="95" t="s">
        <v>254</v>
      </c>
      <c r="AM25" s="93" t="s">
        <v>251</v>
      </c>
      <c r="AN25" s="94" t="s">
        <v>252</v>
      </c>
      <c r="AO25" s="94" t="s">
        <v>249</v>
      </c>
      <c r="AP25" s="95" t="s">
        <v>254</v>
      </c>
      <c r="AQ25" s="93" t="s">
        <v>251</v>
      </c>
      <c r="AR25" s="94" t="s">
        <v>252</v>
      </c>
      <c r="AS25" s="94" t="s">
        <v>249</v>
      </c>
      <c r="AT25" s="95" t="s">
        <v>254</v>
      </c>
      <c r="AU25" s="93" t="s">
        <v>251</v>
      </c>
      <c r="AV25" s="94" t="s">
        <v>252</v>
      </c>
      <c r="AW25" s="94" t="s">
        <v>249</v>
      </c>
      <c r="AX25" s="95" t="s">
        <v>254</v>
      </c>
      <c r="AY25" s="93" t="s">
        <v>251</v>
      </c>
      <c r="AZ25" s="94" t="s">
        <v>252</v>
      </c>
      <c r="BA25" s="94" t="s">
        <v>249</v>
      </c>
      <c r="BB25" s="95" t="s">
        <v>254</v>
      </c>
    </row>
    <row r="26" spans="2:54" s="78" customFormat="1" x14ac:dyDescent="0.25">
      <c r="B26" s="78">
        <v>1</v>
      </c>
      <c r="C26" s="78">
        <f t="shared" ref="C26:C53" si="1">D26*E26</f>
        <v>0</v>
      </c>
      <c r="D26" s="78">
        <f>IF('General Functions'!E5="Yes",1,0)</f>
        <v>0</v>
      </c>
      <c r="E26" s="78">
        <f>IF('General Functions'!D5="Mandatory",$J$6,IF('General Functions'!D5="Highly Desirable",$J$7,IF('General Functions'!D5="Desirable",$J$8,0)))</f>
        <v>3</v>
      </c>
      <c r="F26" s="78">
        <f>IF(AND(E26=3,D26=1),1,0)</f>
        <v>0</v>
      </c>
      <c r="G26" s="78">
        <f t="shared" ref="G26:G41" si="2">H26*I26</f>
        <v>0</v>
      </c>
      <c r="H26" s="78">
        <f>IF(SLA!E5="Yes",1,0)</f>
        <v>0</v>
      </c>
      <c r="I26" s="78">
        <f>IF(SLA!D5="Mandatory",$J$6,IF(SLA!D5="Highly Desirable",$J$7,IF(SLA!D5="Desirable",$J$8,0)))</f>
        <v>3</v>
      </c>
      <c r="J26" s="78">
        <f>IF(AND(I26=3,H26=1),1,0)</f>
        <v>0</v>
      </c>
      <c r="K26" s="78" t="e">
        <f>L26*M26</f>
        <v>#REF!</v>
      </c>
      <c r="L26" s="78" t="e">
        <f>IF(Incident!#REF!="Yes",1,0)</f>
        <v>#REF!</v>
      </c>
      <c r="M26" s="78">
        <f>IF(Incident!D21="Mandatory",$J$6,IF(Incident!D21="Highly Desirable",$J$7,IF(Incident!D21="Desirable",$J$8,0)))</f>
        <v>3</v>
      </c>
      <c r="N26" s="78" t="e">
        <f>IF(AND(M26=3,L26=1),1,0)</f>
        <v>#REF!</v>
      </c>
      <c r="O26" s="78">
        <f t="shared" ref="O26:O44" si="3">P26*Q26</f>
        <v>0</v>
      </c>
      <c r="P26" s="78">
        <f>IF('Service Catalog'!E5="Yes",1,0)</f>
        <v>0</v>
      </c>
      <c r="Q26" s="78">
        <f>IF('Service Catalog'!D5="Mandatory",$J$6,IF('Service Catalog'!D5="Highly Desirable",$J$7,IF('Service Catalog'!D5="Desirable",$J$8,0)))</f>
        <v>3</v>
      </c>
      <c r="R26" s="78">
        <f>IF(AND(Q26=3,P26=1),1,0)</f>
        <v>0</v>
      </c>
      <c r="S26" s="78">
        <f>T26*U26</f>
        <v>0</v>
      </c>
      <c r="T26" s="78">
        <f>IF(Change!E11="Yes",1,0)</f>
        <v>0</v>
      </c>
      <c r="U26" s="78">
        <f>IF(Change!D11="Mandatory",$J$6,IF(Change!D11="Highly Desirable",$J$7,IF(Change!D11="Desirable",$J$8,0)))</f>
        <v>0</v>
      </c>
      <c r="V26" s="78">
        <f>IF(AND(U26=3,T26=1),1,0)</f>
        <v>0</v>
      </c>
      <c r="W26" s="78">
        <f>X26*Y26</f>
        <v>0</v>
      </c>
      <c r="X26" s="78">
        <f>IF(Problem!E5="Yes",1,0)</f>
        <v>0</v>
      </c>
      <c r="Y26" s="78">
        <f>IF(Problem!D5="Mandatory",$J$6,IF(Problem!D5="Highly Desirable",$J$7,IF(Problem!D5="Desirable",$J$8,0)))</f>
        <v>3</v>
      </c>
      <c r="Z26" s="78">
        <f>IF(AND(Y26=3,X26=1),1,0)</f>
        <v>0</v>
      </c>
      <c r="AA26" s="78">
        <f>AB26*AC26</f>
        <v>0</v>
      </c>
      <c r="AB26" s="78">
        <f>IF('Asset-Config'!E6="Yes",1,0)</f>
        <v>0</v>
      </c>
      <c r="AC26" s="78">
        <f>IF('Asset-Config'!D6="Mandatory",$J$6,IF('Asset-Config'!D6="Highly Desirable",$J$7,IF('Asset-Config'!D6="Desirable",$J$8,0)))</f>
        <v>3</v>
      </c>
      <c r="AD26" s="78">
        <f>IF(AND(AC26=3,AB26=1),1,0)</f>
        <v>0</v>
      </c>
      <c r="AE26" s="78">
        <f>AF26*AG26</f>
        <v>0</v>
      </c>
      <c r="AF26" s="78">
        <f>IF(Knowledge!E27="Yes",1,0)</f>
        <v>0</v>
      </c>
      <c r="AG26" s="78">
        <f>IF(Knowledge!D27="Mandatory",$J$6,IF(Knowledge!D27="Highly Desirable",$J$7,IF(Knowledge!D27="Desirable",$J$8,0)))</f>
        <v>1</v>
      </c>
      <c r="AH26" s="78">
        <f>IF(AND(AG26=3,AF26=1),1,0)</f>
        <v>0</v>
      </c>
      <c r="AI26" s="78">
        <f>AJ26*AK26</f>
        <v>0</v>
      </c>
      <c r="AJ26" s="78">
        <f>IF('User Interface'!E21="Yes",1,0)</f>
        <v>0</v>
      </c>
      <c r="AK26" s="78">
        <f>IF('User Interface'!D21="Mandatory",$J$6,IF('User Interface'!D21="Highly Desirable",$J$7,IF('User Interface'!D21="Desirable",$J$8,0)))</f>
        <v>0</v>
      </c>
      <c r="AL26" s="78">
        <f>IF(AND(AK26=3,AJ26=1),1,0)</f>
        <v>0</v>
      </c>
      <c r="AM26" s="78" t="e">
        <f>AN26*AO26</f>
        <v>#REF!</v>
      </c>
      <c r="AN26" s="78" t="e">
        <f>IF('Admin Functions'!#REF!="Yes",1,0)</f>
        <v>#REF!</v>
      </c>
      <c r="AO26" s="78">
        <f>IF('Admin Functions'!D18="Mandatory",$J$6,IF('Admin Functions'!D18="Highly Desirable",$J$7,IF('Admin Functions'!D18="Desirable",$J$8,0)))</f>
        <v>0</v>
      </c>
      <c r="AP26" s="78" t="e">
        <f>IF(AND(AO26=3,AN26=1),1,0)</f>
        <v>#REF!</v>
      </c>
      <c r="AQ26" s="78" t="e">
        <f>AR26*AS26</f>
        <v>#REF!</v>
      </c>
      <c r="AR26" s="78" t="e">
        <f>IF(Reporting!#REF!="Yes",1,0)</f>
        <v>#REF!</v>
      </c>
      <c r="AS26" s="78" t="e">
        <f>IF(Reporting!#REF!="Mandatory",$J$6,IF(Reporting!#REF!="Highly Desirable",$J$7,IF(Reporting!#REF!="Desirable",$J$8,0)))</f>
        <v>#REF!</v>
      </c>
      <c r="AT26" s="78" t="e">
        <f>IF(AND(AS26=3,AR26=1),1,0)</f>
        <v>#REF!</v>
      </c>
      <c r="AU26" s="78">
        <f>AV26*AW26</f>
        <v>0</v>
      </c>
      <c r="AV26" s="78">
        <f>IF('Technical Support &amp; Licensing'!E5="Yes",1,0)</f>
        <v>0</v>
      </c>
      <c r="AW26" s="78">
        <f>IF('Technical Support &amp; Licensing'!D5="Mandatory",$J$6,IF('Technical Support &amp; Licensing'!D5="Highly Desirable",$J$7,IF('Technical Support &amp; Licensing'!D5="Desirable",$J$8,0)))</f>
        <v>3</v>
      </c>
      <c r="AX26" s="78">
        <f>IF(AND(AW26=3,AV26=1),1,0)</f>
        <v>0</v>
      </c>
      <c r="AY26" s="78">
        <f>AZ26*BA26</f>
        <v>0</v>
      </c>
      <c r="AZ26" s="78">
        <f>IF(Security!E21="Yes",1,0)</f>
        <v>0</v>
      </c>
      <c r="BA26" s="78">
        <f>IF(Security!D21="Mandatory",$J$6,IF(Security!D21="Highly Desirable",$J$7,IF(Security!D21="Desirable",$J$8,0)))</f>
        <v>1</v>
      </c>
      <c r="BB26" s="78">
        <f>IF(AND(BA26=3,AZ26=1),1,0)</f>
        <v>0</v>
      </c>
    </row>
    <row r="27" spans="2:54" s="78" customFormat="1" x14ac:dyDescent="0.25">
      <c r="B27" s="78">
        <v>2</v>
      </c>
      <c r="C27" s="78">
        <f t="shared" si="1"/>
        <v>0</v>
      </c>
      <c r="D27" s="78">
        <f>IF('General Functions'!E6="Yes",1,0)</f>
        <v>0</v>
      </c>
      <c r="E27" s="78">
        <f>IF('General Functions'!D6="Mandatory",$J$6,IF('General Functions'!D6="Highly Desirable",$J$7,IF('General Functions'!D6="Desirable",$J$8,0)))</f>
        <v>3</v>
      </c>
      <c r="F27" s="78">
        <f t="shared" ref="F27:F53" si="4">IF(AND(E27=3,D27=1),1,0)</f>
        <v>0</v>
      </c>
      <c r="G27" s="78">
        <f t="shared" si="2"/>
        <v>0</v>
      </c>
      <c r="H27" s="78">
        <f>IF(SLA!E6="Yes",1,0)</f>
        <v>0</v>
      </c>
      <c r="I27" s="78">
        <f>IF(SLA!D6="Mandatory",$J$6,IF(SLA!D6="Highly Desirable",$J$7,IF(SLA!D6="Desirable",$J$8,0)))</f>
        <v>3</v>
      </c>
      <c r="J27" s="78">
        <f t="shared" ref="J27:J41" si="5">IF(AND(I27=3,H27=1),1,0)</f>
        <v>0</v>
      </c>
      <c r="K27" s="78">
        <f t="shared" ref="K27:K90" si="6">L27*M27</f>
        <v>0</v>
      </c>
      <c r="L27" s="78">
        <f>IF(Incident!E54="Yes",1,0)</f>
        <v>0</v>
      </c>
      <c r="M27" s="78">
        <f>IF(Incident!D22="Mandatory",$J$6,IF(Incident!D22="Highly Desirable",$J$7,IF(Incident!D22="Desirable",$J$8,0)))</f>
        <v>3</v>
      </c>
      <c r="N27" s="78">
        <f t="shared" ref="N27:N90" si="7">IF(AND(M27=3,L27=1),1,0)</f>
        <v>0</v>
      </c>
      <c r="O27" s="78">
        <f t="shared" si="3"/>
        <v>0</v>
      </c>
      <c r="P27" s="78">
        <f>IF('Service Catalog'!E6="Yes",1,0)</f>
        <v>0</v>
      </c>
      <c r="Q27" s="78">
        <f>IF('Service Catalog'!D6="Mandatory",$J$6,IF('Service Catalog'!D6="Highly Desirable",$J$7,IF('Service Catalog'!D6="Desirable",$J$8,0)))</f>
        <v>3</v>
      </c>
      <c r="R27" s="78">
        <f t="shared" ref="R27:R44" si="8">IF(AND(Q27=3,P27=1),1,0)</f>
        <v>0</v>
      </c>
      <c r="S27" s="78">
        <f t="shared" ref="S27:S54" si="9">T27*U27</f>
        <v>0</v>
      </c>
      <c r="T27" s="78">
        <f>IF(Change!E12="Yes",1,0)</f>
        <v>0</v>
      </c>
      <c r="U27" s="78">
        <f>IF(Change!D12="Mandatory",$J$6,IF(Change!D12="Highly Desirable",$J$7,IF(Change!D12="Desirable",$J$8,0)))</f>
        <v>0</v>
      </c>
      <c r="V27" s="78">
        <f t="shared" ref="V27:V54" si="10">IF(AND(U27=3,T27=1),1,0)</f>
        <v>0</v>
      </c>
      <c r="W27" s="78">
        <f t="shared" ref="W27:W49" si="11">X27*Y27</f>
        <v>0</v>
      </c>
      <c r="X27" s="78">
        <f>IF(Problem!E6="Yes",1,0)</f>
        <v>0</v>
      </c>
      <c r="Y27" s="78">
        <f>IF(Problem!D6="Mandatory",$J$6,IF(Problem!D6="Highly Desirable",$J$7,IF(Problem!D6="Desirable",$J$8,0)))</f>
        <v>3</v>
      </c>
      <c r="Z27" s="78">
        <f t="shared" ref="Z27:Z49" si="12">IF(AND(Y27=3,X27=1),1,0)</f>
        <v>0</v>
      </c>
      <c r="AA27" s="78" t="e">
        <f t="shared" ref="AA27:AA75" si="13">AB27*AC27</f>
        <v>#REF!</v>
      </c>
      <c r="AB27" s="78" t="e">
        <f>IF('Asset-Config'!#REF!="Yes",1,0)</f>
        <v>#REF!</v>
      </c>
      <c r="AC27" s="78" t="e">
        <f>IF('Asset-Config'!#REF!="Mandatory",$J$6,IF('Asset-Config'!#REF!="Highly Desirable",$J$7,IF('Asset-Config'!#REF!="Desirable",$J$8,0)))</f>
        <v>#REF!</v>
      </c>
      <c r="AD27" s="78" t="e">
        <f t="shared" ref="AD27:AD75" si="14">IF(AND(AC27=3,AB27=1),1,0)</f>
        <v>#REF!</v>
      </c>
      <c r="AE27" s="78">
        <f t="shared" ref="AE27:AE43" si="15">AF27*AG27</f>
        <v>0</v>
      </c>
      <c r="AF27" s="78">
        <f>IF(Knowledge!E26="Yes",1,0)</f>
        <v>0</v>
      </c>
      <c r="AG27" s="78">
        <f>IF(Knowledge!D26="Mandatory",$J$6,IF(Knowledge!D26="Highly Desirable",$J$7,IF(Knowledge!D26="Desirable",$J$8,0)))</f>
        <v>0</v>
      </c>
      <c r="AH27" s="78">
        <f t="shared" ref="AH27:AH43" si="16">IF(AND(AG27=3,AF27=1),1,0)</f>
        <v>0</v>
      </c>
      <c r="AI27" s="78" t="e">
        <f t="shared" ref="AI27:AI48" si="17">AJ27*AK27</f>
        <v>#REF!</v>
      </c>
      <c r="AJ27" s="78" t="e">
        <f>IF('User Interface'!#REF!="Yes",1,0)</f>
        <v>#REF!</v>
      </c>
      <c r="AK27" s="78" t="e">
        <f>IF('User Interface'!#REF!="Mandatory",$J$6,IF('User Interface'!#REF!="Highly Desirable",$J$7,IF('User Interface'!#REF!="Desirable",$J$8,0)))</f>
        <v>#REF!</v>
      </c>
      <c r="AL27" s="78" t="e">
        <f t="shared" ref="AL27:AL48" si="18">IF(AND(AK27=3,AJ27=1),1,0)</f>
        <v>#REF!</v>
      </c>
      <c r="AM27" s="78">
        <f t="shared" ref="AM27:AM43" si="19">AN27*AO27</f>
        <v>0</v>
      </c>
      <c r="AN27" s="78">
        <f>IF('Admin Functions'!E5="Yes",1,0)</f>
        <v>0</v>
      </c>
      <c r="AO27" s="78">
        <f>IF('Admin Functions'!D5="Mandatory",$J$6,IF('Admin Functions'!D5="Highly Desirable",$J$7,IF('Admin Functions'!D5="Desirable",$J$8,0)))</f>
        <v>3</v>
      </c>
      <c r="AP27" s="78">
        <f t="shared" ref="AP27:AP43" si="20">IF(AND(AO27=3,AN27=1),1,0)</f>
        <v>0</v>
      </c>
      <c r="AQ27" s="78">
        <f t="shared" ref="AQ27:AQ49" si="21">AR27*AS27</f>
        <v>0</v>
      </c>
      <c r="AR27" s="78">
        <f>IF(Reporting!E5="Yes",1,0)</f>
        <v>0</v>
      </c>
      <c r="AS27" s="78">
        <f>IF(Reporting!D5="Mandatory",$J$6,IF(Reporting!D5="Highly Desirable",$J$7,IF(Reporting!D5="Desirable",$J$8,0)))</f>
        <v>3</v>
      </c>
      <c r="AT27" s="78">
        <f t="shared" ref="AT27:AT50" si="22">IF(AND(AS27=3,AR27=1),1,0)</f>
        <v>0</v>
      </c>
      <c r="AU27" s="78">
        <f t="shared" ref="AU27:AU47" si="23">AV27*AW27</f>
        <v>0</v>
      </c>
      <c r="AV27" s="78">
        <f>IF('Technical Support &amp; Licensing'!E6="Yes",1,0)</f>
        <v>0</v>
      </c>
      <c r="AW27" s="78">
        <f>IF('Technical Support &amp; Licensing'!D6="Mandatory",$J$6,IF('Technical Support &amp; Licensing'!D6="Highly Desirable",$J$7,IF('Technical Support &amp; Licensing'!D6="Desirable",$J$8,0)))</f>
        <v>3</v>
      </c>
      <c r="AX27" s="78">
        <f t="shared" ref="AX27:AX47" si="24">IF(AND(AW27=3,AV27=1),1,0)</f>
        <v>0</v>
      </c>
      <c r="AY27" s="78">
        <f t="shared" ref="AY27:AY45" si="25">AZ27*BA27</f>
        <v>0</v>
      </c>
      <c r="AZ27" s="78">
        <f>IF(Security!E5="Yes",1,0)</f>
        <v>0</v>
      </c>
      <c r="BA27" s="78">
        <f>IF(Security!D5="Mandatory",$J$6,IF(Security!D5="Highly Desirable",$J$7,IF(Security!D5="Desirable",$J$8,0)))</f>
        <v>3</v>
      </c>
      <c r="BB27" s="78">
        <f t="shared" ref="BB27:BB45" si="26">IF(AND(BA27=3,AZ27=1),1,0)</f>
        <v>0</v>
      </c>
    </row>
    <row r="28" spans="2:54" s="78" customFormat="1" x14ac:dyDescent="0.25">
      <c r="B28" s="78">
        <v>3</v>
      </c>
      <c r="C28" s="78">
        <f t="shared" si="1"/>
        <v>0</v>
      </c>
      <c r="D28" s="78">
        <f>IF('General Functions'!E7="Yes",1,0)</f>
        <v>0</v>
      </c>
      <c r="E28" s="78">
        <f>IF('General Functions'!D7="Mandatory",$J$6,IF('General Functions'!D7="Highly Desirable",$J$7,IF('General Functions'!D7="Desirable",$J$8,0)))</f>
        <v>3</v>
      </c>
      <c r="F28" s="78">
        <f t="shared" si="4"/>
        <v>0</v>
      </c>
      <c r="G28" s="78">
        <f t="shared" si="2"/>
        <v>0</v>
      </c>
      <c r="H28" s="78">
        <f>IF(SLA!E7="Yes",1,0)</f>
        <v>0</v>
      </c>
      <c r="I28" s="78">
        <f>IF(SLA!D7="Mandatory",$J$6,IF(SLA!D7="Highly Desirable",$J$7,IF(SLA!D7="Desirable",$J$8,0)))</f>
        <v>0</v>
      </c>
      <c r="J28" s="78">
        <f t="shared" si="5"/>
        <v>0</v>
      </c>
      <c r="K28" s="78">
        <f t="shared" si="6"/>
        <v>0</v>
      </c>
      <c r="L28" s="78">
        <f>IF(Incident!E30="Yes",1,0)</f>
        <v>0</v>
      </c>
      <c r="M28" s="78">
        <f>IF(Incident!D23="Mandatory",$J$6,IF(Incident!D23="Highly Desirable",$J$7,IF(Incident!D23="Desirable",$J$8,0)))</f>
        <v>3</v>
      </c>
      <c r="N28" s="78">
        <f t="shared" si="7"/>
        <v>0</v>
      </c>
      <c r="O28" s="78">
        <f t="shared" si="3"/>
        <v>0</v>
      </c>
      <c r="P28" s="78">
        <f>IF('Service Catalog'!E7="Yes",1,0)</f>
        <v>0</v>
      </c>
      <c r="Q28" s="78">
        <f>IF('Service Catalog'!D7="Mandatory",$J$6,IF('Service Catalog'!D7="Highly Desirable",$J$7,IF('Service Catalog'!D7="Desirable",$J$8,0)))</f>
        <v>3</v>
      </c>
      <c r="R28" s="78">
        <f t="shared" si="8"/>
        <v>0</v>
      </c>
      <c r="S28" s="78">
        <f t="shared" si="9"/>
        <v>0</v>
      </c>
      <c r="T28" s="78">
        <f>IF(Change!E13="Yes",1,0)</f>
        <v>0</v>
      </c>
      <c r="U28" s="78">
        <f>IF(Change!D13="Mandatory",$J$6,IF(Change!D13="Highly Desirable",$J$7,IF(Change!D13="Desirable",$J$8,0)))</f>
        <v>0</v>
      </c>
      <c r="V28" s="78">
        <f t="shared" si="10"/>
        <v>0</v>
      </c>
      <c r="W28" s="78">
        <f t="shared" si="11"/>
        <v>0</v>
      </c>
      <c r="X28" s="78">
        <f>IF(Problem!E7="Yes",1,0)</f>
        <v>0</v>
      </c>
      <c r="Y28" s="78">
        <f>IF(Problem!D7="Mandatory",$J$6,IF(Problem!D7="Highly Desirable",$J$7,IF(Problem!D7="Desirable",$J$8,0)))</f>
        <v>3</v>
      </c>
      <c r="Z28" s="78">
        <f t="shared" si="12"/>
        <v>0</v>
      </c>
      <c r="AA28" s="78" t="e">
        <f t="shared" si="13"/>
        <v>#REF!</v>
      </c>
      <c r="AB28" s="78" t="e">
        <f>IF('Asset-Config'!#REF!="Yes",1,0)</f>
        <v>#REF!</v>
      </c>
      <c r="AC28" s="78" t="e">
        <f>IF('Asset-Config'!#REF!="Mandatory",$J$6,IF('Asset-Config'!#REF!="Highly Desirable",$J$7,IF('Asset-Config'!#REF!="Desirable",$J$8,0)))</f>
        <v>#REF!</v>
      </c>
      <c r="AD28" s="78" t="e">
        <f t="shared" si="14"/>
        <v>#REF!</v>
      </c>
      <c r="AE28" s="78" t="e">
        <f t="shared" si="15"/>
        <v>#REF!</v>
      </c>
      <c r="AF28" s="78" t="e">
        <f>IF(Knowledge!#REF!="Yes",1,0)</f>
        <v>#REF!</v>
      </c>
      <c r="AG28" s="78" t="e">
        <f>IF(Knowledge!#REF!="Mandatory",$J$6,IF(Knowledge!#REF!="Highly Desirable",$J$7,IF(Knowledge!#REF!="Desirable",$J$8,0)))</f>
        <v>#REF!</v>
      </c>
      <c r="AH28" s="78" t="e">
        <f t="shared" si="16"/>
        <v>#REF!</v>
      </c>
      <c r="AI28" s="78">
        <f t="shared" si="17"/>
        <v>0</v>
      </c>
      <c r="AJ28" s="78">
        <f>IF('User Interface'!E22="Yes",1,0)</f>
        <v>0</v>
      </c>
      <c r="AK28" s="78">
        <f>IF('User Interface'!D22="Mandatory",$J$6,IF('User Interface'!D22="Highly Desirable",$J$7,IF('User Interface'!D22="Desirable",$J$8,0)))</f>
        <v>1</v>
      </c>
      <c r="AL28" s="78">
        <f t="shared" si="18"/>
        <v>0</v>
      </c>
      <c r="AM28" s="78">
        <f t="shared" si="19"/>
        <v>0</v>
      </c>
      <c r="AN28" s="78">
        <f>IF('Admin Functions'!E6="Yes",1,0)</f>
        <v>0</v>
      </c>
      <c r="AO28" s="78">
        <f>IF('Admin Functions'!D6="Mandatory",$J$6,IF('Admin Functions'!D6="Highly Desirable",$J$7,IF('Admin Functions'!D6="Desirable",$J$8,0)))</f>
        <v>3</v>
      </c>
      <c r="AP28" s="78">
        <f t="shared" si="20"/>
        <v>0</v>
      </c>
      <c r="AQ28" s="78">
        <f t="shared" si="21"/>
        <v>0</v>
      </c>
      <c r="AR28" s="78">
        <f>IF(Reporting!E14="Yes",1,0)</f>
        <v>0</v>
      </c>
      <c r="AS28" s="78">
        <f>IF(Reporting!D14="Mandatory",$J$6,IF(Reporting!D14="Highly Desirable",$J$7,IF(Reporting!D14="Desirable",$J$8,0)))</f>
        <v>3</v>
      </c>
      <c r="AT28" s="78">
        <f t="shared" si="22"/>
        <v>0</v>
      </c>
      <c r="AU28" s="78">
        <f t="shared" si="23"/>
        <v>0</v>
      </c>
      <c r="AV28" s="78">
        <f>IF('Technical Support &amp; Licensing'!E7="Yes",1,0)</f>
        <v>0</v>
      </c>
      <c r="AW28" s="78">
        <f>IF('Technical Support &amp; Licensing'!D7="Mandatory",$J$6,IF('Technical Support &amp; Licensing'!D7="Highly Desirable",$J$7,IF('Technical Support &amp; Licensing'!D7="Desirable",$J$8,0)))</f>
        <v>3</v>
      </c>
      <c r="AX28" s="78">
        <f t="shared" si="24"/>
        <v>0</v>
      </c>
      <c r="AY28" s="78">
        <f t="shared" si="25"/>
        <v>0</v>
      </c>
      <c r="AZ28" s="78">
        <f>IF(Security!E6="Yes",1,0)</f>
        <v>0</v>
      </c>
      <c r="BA28" s="78">
        <f>IF(Security!D6="Mandatory",$J$6,IF(Security!D6="Highly Desirable",$J$7,IF(Security!D6="Desirable",$J$8,0)))</f>
        <v>3</v>
      </c>
      <c r="BB28" s="78">
        <f t="shared" si="26"/>
        <v>0</v>
      </c>
    </row>
    <row r="29" spans="2:54" s="78" customFormat="1" x14ac:dyDescent="0.25">
      <c r="B29" s="78">
        <v>4</v>
      </c>
      <c r="C29" s="78">
        <f t="shared" si="1"/>
        <v>0</v>
      </c>
      <c r="D29" s="78">
        <f>IF('General Functions'!E8="Yes",1,0)</f>
        <v>0</v>
      </c>
      <c r="E29" s="78">
        <f>IF('General Functions'!D8="Mandatory",$J$6,IF('General Functions'!D8="Highly Desirable",$J$7,IF('General Functions'!D8="Desirable",$J$8,0)))</f>
        <v>3</v>
      </c>
      <c r="F29" s="78">
        <f t="shared" si="4"/>
        <v>0</v>
      </c>
      <c r="G29" s="78">
        <f t="shared" si="2"/>
        <v>0</v>
      </c>
      <c r="H29" s="78">
        <f>IF(SLA!E8="Yes",1,0)</f>
        <v>0</v>
      </c>
      <c r="I29" s="78">
        <f>IF(SLA!D8="Mandatory",$J$6,IF(SLA!D8="Highly Desirable",$J$7,IF(SLA!D8="Desirable",$J$8,0)))</f>
        <v>0</v>
      </c>
      <c r="J29" s="78">
        <f t="shared" si="5"/>
        <v>0</v>
      </c>
      <c r="K29" s="78" t="e">
        <f t="shared" si="6"/>
        <v>#REF!</v>
      </c>
      <c r="L29" s="78">
        <f>IF(Incident!E31="Yes",1,0)</f>
        <v>0</v>
      </c>
      <c r="M29" s="78" t="e">
        <f>IF(Incident!#REF!="Mandatory",$J$6,IF(Incident!#REF!="Highly Desirable",$J$7,IF(Incident!#REF!="Desirable",$J$8,0)))</f>
        <v>#REF!</v>
      </c>
      <c r="N29" s="78" t="e">
        <f t="shared" si="7"/>
        <v>#REF!</v>
      </c>
      <c r="O29" s="78" t="e">
        <f t="shared" si="3"/>
        <v>#REF!</v>
      </c>
      <c r="P29" s="78" t="e">
        <f>IF('Service Catalog'!#REF!="Yes",1,0)</f>
        <v>#REF!</v>
      </c>
      <c r="Q29" s="78" t="e">
        <f>IF('Service Catalog'!#REF!="Mandatory",$J$6,IF('Service Catalog'!#REF!="Highly Desirable",$J$7,IF('Service Catalog'!#REF!="Desirable",$J$8,0)))</f>
        <v>#REF!</v>
      </c>
      <c r="R29" s="78" t="e">
        <f t="shared" si="8"/>
        <v>#REF!</v>
      </c>
      <c r="S29" s="78">
        <f t="shared" si="9"/>
        <v>0</v>
      </c>
      <c r="T29" s="78">
        <f>IF(Change!E14="Yes",1,0)</f>
        <v>0</v>
      </c>
      <c r="U29" s="78">
        <f>IF(Change!D14="Mandatory",$J$6,IF(Change!D14="Highly Desirable",$J$7,IF(Change!D14="Desirable",$J$8,0)))</f>
        <v>0</v>
      </c>
      <c r="V29" s="78">
        <f t="shared" si="10"/>
        <v>0</v>
      </c>
      <c r="W29" s="78">
        <f t="shared" si="11"/>
        <v>0</v>
      </c>
      <c r="X29" s="78">
        <f>IF(Problem!E8="Yes",1,0)</f>
        <v>0</v>
      </c>
      <c r="Y29" s="78">
        <f>IF(Problem!D8="Mandatory",$J$6,IF(Problem!D8="Highly Desirable",$J$7,IF(Problem!D8="Desirable",$J$8,0)))</f>
        <v>3</v>
      </c>
      <c r="Z29" s="78">
        <f t="shared" si="12"/>
        <v>0</v>
      </c>
      <c r="AA29" s="78">
        <f t="shared" si="13"/>
        <v>0</v>
      </c>
      <c r="AB29" s="78">
        <f>IF('Asset-Config'!E36="Yes",1,0)</f>
        <v>0</v>
      </c>
      <c r="AC29" s="78">
        <f>IF('Asset-Config'!D36="Mandatory",$J$6,IF('Asset-Config'!D36="Highly Desirable",$J$7,IF('Asset-Config'!D36="Desirable",$J$8,0)))</f>
        <v>1</v>
      </c>
      <c r="AD29" s="78">
        <f t="shared" si="14"/>
        <v>0</v>
      </c>
      <c r="AE29" s="78">
        <f t="shared" si="15"/>
        <v>0</v>
      </c>
      <c r="AF29" s="78">
        <f>IF(Knowledge!E5="Yes",1,0)</f>
        <v>0</v>
      </c>
      <c r="AG29" s="78">
        <f>IF(Knowledge!D5="Mandatory",$J$6,IF(Knowledge!D5="Highly Desirable",$J$7,IF(Knowledge!D5="Desirable",$J$8,0)))</f>
        <v>3</v>
      </c>
      <c r="AH29" s="78">
        <f t="shared" si="16"/>
        <v>0</v>
      </c>
      <c r="AI29" s="78">
        <f t="shared" si="17"/>
        <v>0</v>
      </c>
      <c r="AJ29" s="78">
        <f>IF('User Interface'!E24="Yes",1,0)</f>
        <v>0</v>
      </c>
      <c r="AK29" s="78">
        <f>IF('User Interface'!D24="Mandatory",$J$6,IF('User Interface'!D24="Highly Desirable",$J$7,IF('User Interface'!D24="Desirable",$J$8,0)))</f>
        <v>1</v>
      </c>
      <c r="AL29" s="78">
        <f t="shared" si="18"/>
        <v>0</v>
      </c>
      <c r="AM29" s="78">
        <f t="shared" si="19"/>
        <v>0</v>
      </c>
      <c r="AN29" s="78">
        <f>IF('Admin Functions'!E7="Yes",1,0)</f>
        <v>0</v>
      </c>
      <c r="AO29" s="78">
        <f>IF('Admin Functions'!D7="Mandatory",$J$6,IF('Admin Functions'!D7="Highly Desirable",$J$7,IF('Admin Functions'!D7="Desirable",$J$8,0)))</f>
        <v>3</v>
      </c>
      <c r="AP29" s="78">
        <f t="shared" si="20"/>
        <v>0</v>
      </c>
      <c r="AQ29" s="78">
        <f t="shared" si="21"/>
        <v>0</v>
      </c>
      <c r="AR29" s="78">
        <f>IF(Reporting!E15="Yes",1,0)</f>
        <v>0</v>
      </c>
      <c r="AS29" s="78">
        <f>IF(Reporting!D15="Mandatory",$J$6,IF(Reporting!D15="Highly Desirable",$J$7,IF(Reporting!D15="Desirable",$J$8,0)))</f>
        <v>3</v>
      </c>
      <c r="AT29" s="78">
        <f t="shared" si="22"/>
        <v>0</v>
      </c>
      <c r="AU29" s="78">
        <f t="shared" si="23"/>
        <v>0</v>
      </c>
      <c r="AV29" s="78">
        <f>IF('Technical Support &amp; Licensing'!E8="Yes",1,0)</f>
        <v>0</v>
      </c>
      <c r="AW29" s="78">
        <f>IF('Technical Support &amp; Licensing'!D8="Mandatory",$J$6,IF('Technical Support &amp; Licensing'!D8="Highly Desirable",$J$7,IF('Technical Support &amp; Licensing'!D8="Desirable",$J$8,0)))</f>
        <v>3</v>
      </c>
      <c r="AX29" s="78">
        <f t="shared" si="24"/>
        <v>0</v>
      </c>
      <c r="AY29" s="78" t="e">
        <f t="shared" si="25"/>
        <v>#REF!</v>
      </c>
      <c r="AZ29" s="78" t="e">
        <f>IF(Security!#REF!="Yes",1,0)</f>
        <v>#REF!</v>
      </c>
      <c r="BA29" s="78" t="e">
        <f>IF(Security!#REF!="Mandatory",$J$6,IF(Security!#REF!="Highly Desirable",$J$7,IF(Security!#REF!="Desirable",$J$8,0)))</f>
        <v>#REF!</v>
      </c>
      <c r="BB29" s="78" t="e">
        <f t="shared" si="26"/>
        <v>#REF!</v>
      </c>
    </row>
    <row r="30" spans="2:54" s="78" customFormat="1" x14ac:dyDescent="0.25">
      <c r="B30" s="78">
        <v>5</v>
      </c>
      <c r="C30" s="78">
        <f t="shared" si="1"/>
        <v>0</v>
      </c>
      <c r="D30" s="78">
        <f>IF('General Functions'!E9="Yes",1,0)</f>
        <v>0</v>
      </c>
      <c r="E30" s="78">
        <f>IF('General Functions'!D9="Mandatory",$J$6,IF('General Functions'!D9="Highly Desirable",$J$7,IF('General Functions'!D9="Desirable",$J$8,0)))</f>
        <v>3</v>
      </c>
      <c r="F30" s="78">
        <f t="shared" si="4"/>
        <v>0</v>
      </c>
      <c r="G30" s="78">
        <f t="shared" si="2"/>
        <v>0</v>
      </c>
      <c r="H30" s="78">
        <f>IF(SLA!E9="Yes",1,0)</f>
        <v>0</v>
      </c>
      <c r="I30" s="78">
        <f>IF(SLA!D9="Mandatory",$J$6,IF(SLA!D9="Highly Desirable",$J$7,IF(SLA!D9="Desirable",$J$8,0)))</f>
        <v>0</v>
      </c>
      <c r="J30" s="78">
        <f t="shared" si="5"/>
        <v>0</v>
      </c>
      <c r="K30" s="78">
        <f t="shared" si="6"/>
        <v>0</v>
      </c>
      <c r="L30" s="78">
        <f>IF(Incident!E32="Yes",1,0)</f>
        <v>0</v>
      </c>
      <c r="M30" s="78">
        <f>IF(Incident!D24="Mandatory",$J$6,IF(Incident!D24="Highly Desirable",$J$7,IF(Incident!D24="Desirable",$J$8,0)))</f>
        <v>3</v>
      </c>
      <c r="N30" s="78">
        <f t="shared" si="7"/>
        <v>0</v>
      </c>
      <c r="O30" s="78" t="e">
        <f t="shared" si="3"/>
        <v>#REF!</v>
      </c>
      <c r="P30" s="78" t="e">
        <f>IF('Service Catalog'!#REF!="Yes",1,0)</f>
        <v>#REF!</v>
      </c>
      <c r="Q30" s="78" t="e">
        <f>IF('Service Catalog'!#REF!="Mandatory",$J$6,IF('Service Catalog'!#REF!="Highly Desirable",$J$7,IF('Service Catalog'!#REF!="Desirable",$J$8,0)))</f>
        <v>#REF!</v>
      </c>
      <c r="R30" s="78" t="e">
        <f t="shared" si="8"/>
        <v>#REF!</v>
      </c>
      <c r="S30" s="78">
        <f t="shared" si="9"/>
        <v>0</v>
      </c>
      <c r="T30" s="78">
        <f>IF(Change!E15="Yes",1,0)</f>
        <v>0</v>
      </c>
      <c r="U30" s="78">
        <f>IF(Change!D15="Mandatory",$J$6,IF(Change!D15="Highly Desirable",$J$7,IF(Change!D15="Desirable",$J$8,0)))</f>
        <v>0</v>
      </c>
      <c r="V30" s="78">
        <f t="shared" si="10"/>
        <v>0</v>
      </c>
      <c r="W30" s="78">
        <f t="shared" si="11"/>
        <v>0</v>
      </c>
      <c r="X30" s="78">
        <f>IF(Problem!E9="Yes",1,0)</f>
        <v>0</v>
      </c>
      <c r="Y30" s="78">
        <f>IF(Problem!D9="Mandatory",$J$6,IF(Problem!D9="Highly Desirable",$J$7,IF(Problem!D9="Desirable",$J$8,0)))</f>
        <v>3</v>
      </c>
      <c r="Z30" s="78">
        <f t="shared" si="12"/>
        <v>0</v>
      </c>
      <c r="AA30" s="78">
        <f t="shared" si="13"/>
        <v>0</v>
      </c>
      <c r="AB30" s="78">
        <f>IF('Asset-Config'!E37="Yes",1,0)</f>
        <v>0</v>
      </c>
      <c r="AC30" s="78">
        <f>IF('Asset-Config'!D37="Mandatory",$J$6,IF('Asset-Config'!D37="Highly Desirable",$J$7,IF('Asset-Config'!D37="Desirable",$J$8,0)))</f>
        <v>1</v>
      </c>
      <c r="AD30" s="78">
        <f t="shared" si="14"/>
        <v>0</v>
      </c>
      <c r="AE30" s="78">
        <f t="shared" si="15"/>
        <v>0</v>
      </c>
      <c r="AF30" s="78">
        <f>IF(Knowledge!E6="Yes",1,0)</f>
        <v>0</v>
      </c>
      <c r="AG30" s="78">
        <f>IF(Knowledge!D6="Mandatory",$J$6,IF(Knowledge!D6="Highly Desirable",$J$7,IF(Knowledge!D6="Desirable",$J$8,0)))</f>
        <v>3</v>
      </c>
      <c r="AH30" s="78">
        <f t="shared" si="16"/>
        <v>0</v>
      </c>
      <c r="AI30" s="78">
        <f t="shared" si="17"/>
        <v>0</v>
      </c>
      <c r="AJ30" s="78">
        <f>IF('User Interface'!E5="Yes",1,0)</f>
        <v>0</v>
      </c>
      <c r="AK30" s="78">
        <f>IF('User Interface'!D5="Mandatory",$J$6,IF('User Interface'!D5="Highly Desirable",$J$7,IF('User Interface'!D5="Desirable",$J$8,0)))</f>
        <v>3</v>
      </c>
      <c r="AL30" s="78">
        <f t="shared" si="18"/>
        <v>0</v>
      </c>
      <c r="AM30" s="78" t="e">
        <f t="shared" si="19"/>
        <v>#REF!</v>
      </c>
      <c r="AN30" s="78" t="e">
        <f>IF('Admin Functions'!#REF!="Yes",1,0)</f>
        <v>#REF!</v>
      </c>
      <c r="AO30" s="78" t="e">
        <f>IF('Admin Functions'!#REF!="Mandatory",$J$6,IF('Admin Functions'!#REF!="Highly Desirable",$J$7,IF('Admin Functions'!#REF!="Desirable",$J$8,0)))</f>
        <v>#REF!</v>
      </c>
      <c r="AP30" s="78" t="e">
        <f t="shared" si="20"/>
        <v>#REF!</v>
      </c>
      <c r="AQ30" s="78">
        <f t="shared" si="21"/>
        <v>0</v>
      </c>
      <c r="AR30" s="78">
        <f>IF(Reporting!E20="Yes",1,0)</f>
        <v>0</v>
      </c>
      <c r="AS30" s="78">
        <f>IF(Reporting!D20="Mandatory",$J$6,IF(Reporting!D20="Highly Desirable",$J$7,IF(Reporting!D20="Desirable",$J$8,0)))</f>
        <v>3</v>
      </c>
      <c r="AT30" s="78">
        <f t="shared" si="22"/>
        <v>0</v>
      </c>
      <c r="AU30" s="78" t="e">
        <f t="shared" si="23"/>
        <v>#REF!</v>
      </c>
      <c r="AV30" s="78" t="e">
        <f>IF('Technical Support &amp; Licensing'!#REF!="Yes",1,0)</f>
        <v>#REF!</v>
      </c>
      <c r="AW30" s="78" t="e">
        <f>IF('Technical Support &amp; Licensing'!#REF!="Mandatory",$J$6,IF('Technical Support &amp; Licensing'!#REF!="Highly Desirable",$J$7,IF('Technical Support &amp; Licensing'!#REF!="Desirable",$J$8,0)))</f>
        <v>#REF!</v>
      </c>
      <c r="AX30" s="78" t="e">
        <f t="shared" si="24"/>
        <v>#REF!</v>
      </c>
      <c r="AY30" s="78">
        <f t="shared" si="25"/>
        <v>0</v>
      </c>
      <c r="AZ30" s="78">
        <f>IF(Security!E7="Yes",1,0)</f>
        <v>0</v>
      </c>
      <c r="BA30" s="78">
        <f>IF(Security!D7="Mandatory",$J$6,IF(Security!D7="Highly Desirable",$J$7,IF(Security!D7="Desirable",$J$8,0)))</f>
        <v>3</v>
      </c>
      <c r="BB30" s="78">
        <f t="shared" si="26"/>
        <v>0</v>
      </c>
    </row>
    <row r="31" spans="2:54" s="78" customFormat="1" x14ac:dyDescent="0.25">
      <c r="B31" s="78">
        <v>6</v>
      </c>
      <c r="C31" s="78" t="e">
        <f t="shared" si="1"/>
        <v>#REF!</v>
      </c>
      <c r="D31" s="78" t="e">
        <f>IF('General Functions'!#REF!="Yes",1,0)</f>
        <v>#REF!</v>
      </c>
      <c r="E31" s="78" t="e">
        <f>IF('General Functions'!#REF!="Mandatory",$J$6,IF('General Functions'!#REF!="Highly Desirable",$J$7,IF('General Functions'!#REF!="Desirable",$J$8,0)))</f>
        <v>#REF!</v>
      </c>
      <c r="F31" s="78" t="e">
        <f t="shared" si="4"/>
        <v>#REF!</v>
      </c>
      <c r="G31" s="78">
        <f t="shared" si="2"/>
        <v>0</v>
      </c>
      <c r="H31" s="78">
        <f>IF(SLA!E10="Yes",1,0)</f>
        <v>0</v>
      </c>
      <c r="I31" s="78">
        <f>IF(SLA!D10="Mandatory",$J$6,IF(SLA!D10="Highly Desirable",$J$7,IF(SLA!D10="Desirable",$J$8,0)))</f>
        <v>1</v>
      </c>
      <c r="J31" s="78">
        <f t="shared" si="5"/>
        <v>0</v>
      </c>
      <c r="K31" s="78">
        <f t="shared" si="6"/>
        <v>0</v>
      </c>
      <c r="L31" s="78">
        <f>IF(Incident!E33="Yes",1,0)</f>
        <v>0</v>
      </c>
      <c r="M31" s="78">
        <f>IF(Incident!D25="Mandatory",$J$6,IF(Incident!D25="Highly Desirable",$J$7,IF(Incident!D25="Desirable",$J$8,0)))</f>
        <v>3</v>
      </c>
      <c r="N31" s="78">
        <f t="shared" si="7"/>
        <v>0</v>
      </c>
      <c r="O31" s="78">
        <f t="shared" si="3"/>
        <v>0</v>
      </c>
      <c r="P31" s="78">
        <f>IF('Service Catalog'!E8="Yes",1,0)</f>
        <v>0</v>
      </c>
      <c r="Q31" s="78">
        <f>IF('Service Catalog'!D8="Mandatory",$J$6,IF('Service Catalog'!D8="Highly Desirable",$J$7,IF('Service Catalog'!D8="Desirable",$J$8,0)))</f>
        <v>3</v>
      </c>
      <c r="R31" s="78">
        <f t="shared" si="8"/>
        <v>0</v>
      </c>
      <c r="S31" s="78">
        <f t="shared" si="9"/>
        <v>0</v>
      </c>
      <c r="T31" s="78">
        <f>IF(Change!E16="Yes",1,0)</f>
        <v>0</v>
      </c>
      <c r="U31" s="78">
        <f>IF(Change!D16="Mandatory",$J$6,IF(Change!D16="Highly Desirable",$J$7,IF(Change!D16="Desirable",$J$8,0)))</f>
        <v>0</v>
      </c>
      <c r="V31" s="78">
        <f t="shared" si="10"/>
        <v>0</v>
      </c>
      <c r="W31" s="78">
        <f t="shared" si="11"/>
        <v>0</v>
      </c>
      <c r="X31" s="78">
        <f>IF(Problem!E10="Yes",1,0)</f>
        <v>0</v>
      </c>
      <c r="Y31" s="78">
        <f>IF(Problem!D10="Mandatory",$J$6,IF(Problem!D10="Highly Desirable",$J$7,IF(Problem!D10="Desirable",$J$8,0)))</f>
        <v>3</v>
      </c>
      <c r="Z31" s="78">
        <f t="shared" si="12"/>
        <v>0</v>
      </c>
      <c r="AA31" s="78">
        <f t="shared" si="13"/>
        <v>0</v>
      </c>
      <c r="AB31" s="78">
        <f>IF('Asset-Config'!E38="Yes",1,0)</f>
        <v>0</v>
      </c>
      <c r="AC31" s="78">
        <f>IF('Asset-Config'!D38="Mandatory",$J$6,IF('Asset-Config'!D38="Highly Desirable",$J$7,IF('Asset-Config'!D38="Desirable",$J$8,0)))</f>
        <v>1</v>
      </c>
      <c r="AD31" s="78">
        <f t="shared" si="14"/>
        <v>0</v>
      </c>
      <c r="AE31" s="78">
        <f t="shared" si="15"/>
        <v>0</v>
      </c>
      <c r="AF31" s="78">
        <f>IF(Knowledge!E7="Yes",1,0)</f>
        <v>0</v>
      </c>
      <c r="AG31" s="78">
        <f>IF(Knowledge!D7="Mandatory",$J$6,IF(Knowledge!D7="Highly Desirable",$J$7,IF(Knowledge!D7="Desirable",$J$8,0)))</f>
        <v>3</v>
      </c>
      <c r="AH31" s="78">
        <f t="shared" si="16"/>
        <v>0</v>
      </c>
      <c r="AI31" s="78">
        <f t="shared" si="17"/>
        <v>0</v>
      </c>
      <c r="AJ31" s="78">
        <f>IF('User Interface'!E6="Yes",1,0)</f>
        <v>0</v>
      </c>
      <c r="AK31" s="78">
        <f>IF('User Interface'!D6="Mandatory",$J$6,IF('User Interface'!D6="Highly Desirable",$J$7,IF('User Interface'!D6="Desirable",$J$8,0)))</f>
        <v>3</v>
      </c>
      <c r="AL31" s="78">
        <f t="shared" si="18"/>
        <v>0</v>
      </c>
      <c r="AM31" s="78">
        <f t="shared" si="19"/>
        <v>0</v>
      </c>
      <c r="AN31" s="78">
        <f>IF('Admin Functions'!E8="Yes",1,0)</f>
        <v>0</v>
      </c>
      <c r="AO31" s="78">
        <f>IF('Admin Functions'!D8="Mandatory",$J$6,IF('Admin Functions'!D8="Highly Desirable",$J$7,IF('Admin Functions'!D8="Desirable",$J$8,0)))</f>
        <v>3</v>
      </c>
      <c r="AP31" s="78">
        <f t="shared" si="20"/>
        <v>0</v>
      </c>
      <c r="AQ31" s="78">
        <f t="shared" si="21"/>
        <v>0</v>
      </c>
      <c r="AR31" s="78">
        <f>IF(Reporting!E7="Yes",1,0)</f>
        <v>0</v>
      </c>
      <c r="AS31" s="78">
        <f>IF(Reporting!D7="Mandatory",$J$6,IF(Reporting!D7="Highly Desirable",$J$7,IF(Reporting!D7="Desirable",$J$8,0)))</f>
        <v>3</v>
      </c>
      <c r="AT31" s="78">
        <f t="shared" si="22"/>
        <v>0</v>
      </c>
      <c r="AU31" s="78">
        <f t="shared" si="23"/>
        <v>0</v>
      </c>
      <c r="AV31" s="78">
        <f>IF('Technical Support &amp; Licensing'!E9="Yes",1,0)</f>
        <v>0</v>
      </c>
      <c r="AW31" s="78">
        <f>IF('Technical Support &amp; Licensing'!D9="Mandatory",$J$6,IF('Technical Support &amp; Licensing'!D9="Highly Desirable",$J$7,IF('Technical Support &amp; Licensing'!D9="Desirable",$J$8,0)))</f>
        <v>3</v>
      </c>
      <c r="AX31" s="78">
        <f t="shared" si="24"/>
        <v>0</v>
      </c>
      <c r="AY31" s="78">
        <f t="shared" si="25"/>
        <v>0</v>
      </c>
      <c r="AZ31" s="78">
        <f>IF(Security!E20="Yes",1,0)</f>
        <v>0</v>
      </c>
      <c r="BA31" s="78">
        <f>IF(Security!D20="Mandatory",$J$6,IF(Security!D20="Highly Desirable",$J$7,IF(Security!D20="Desirable",$J$8,0)))</f>
        <v>1</v>
      </c>
      <c r="BB31" s="78">
        <f t="shared" si="26"/>
        <v>0</v>
      </c>
    </row>
    <row r="32" spans="2:54" s="78" customFormat="1" x14ac:dyDescent="0.25">
      <c r="B32" s="78">
        <v>7</v>
      </c>
      <c r="C32" s="78" t="e">
        <f t="shared" si="1"/>
        <v>#REF!</v>
      </c>
      <c r="D32" s="78" t="e">
        <f>IF('General Functions'!#REF!="Yes",1,0)</f>
        <v>#REF!</v>
      </c>
      <c r="E32" s="78" t="e">
        <f>IF('General Functions'!#REF!="Mandatory",$J$6,IF('General Functions'!#REF!="Highly Desirable",$J$7,IF('General Functions'!#REF!="Desirable",$J$8,0)))</f>
        <v>#REF!</v>
      </c>
      <c r="F32" s="78" t="e">
        <f t="shared" si="4"/>
        <v>#REF!</v>
      </c>
      <c r="G32" s="78">
        <f t="shared" si="2"/>
        <v>0</v>
      </c>
      <c r="H32" s="78">
        <f>IF(SLA!E11="Yes",1,0)</f>
        <v>0</v>
      </c>
      <c r="I32" s="78">
        <f>IF(SLA!D11="Mandatory",$J$6,IF(SLA!D11="Highly Desirable",$J$7,IF(SLA!D11="Desirable",$J$8,0)))</f>
        <v>1</v>
      </c>
      <c r="J32" s="78">
        <f t="shared" si="5"/>
        <v>0</v>
      </c>
      <c r="K32" s="78">
        <f t="shared" si="6"/>
        <v>0</v>
      </c>
      <c r="L32" s="78">
        <f>IF(Incident!E34="Yes",1,0)</f>
        <v>0</v>
      </c>
      <c r="M32" s="78">
        <f>IF(Incident!D26="Mandatory",$J$6,IF(Incident!D26="Highly Desirable",$J$7,IF(Incident!D26="Desirable",$J$8,0)))</f>
        <v>3</v>
      </c>
      <c r="N32" s="78">
        <f t="shared" si="7"/>
        <v>0</v>
      </c>
      <c r="O32" s="78">
        <f t="shared" si="3"/>
        <v>0</v>
      </c>
      <c r="P32" s="78">
        <f>IF('Service Catalog'!E9="Yes",1,0)</f>
        <v>0</v>
      </c>
      <c r="Q32" s="78">
        <f>IF('Service Catalog'!D9="Mandatory",$J$6,IF('Service Catalog'!D9="Highly Desirable",$J$7,IF('Service Catalog'!D9="Desirable",$J$8,0)))</f>
        <v>3</v>
      </c>
      <c r="R32" s="78">
        <f t="shared" si="8"/>
        <v>0</v>
      </c>
      <c r="S32" s="78">
        <f t="shared" si="9"/>
        <v>0</v>
      </c>
      <c r="T32" s="78">
        <f>IF(Change!E17="Yes",1,0)</f>
        <v>0</v>
      </c>
      <c r="U32" s="78">
        <f>IF(Change!D17="Mandatory",$J$6,IF(Change!D17="Highly Desirable",$J$7,IF(Change!D17="Desirable",$J$8,0)))</f>
        <v>0</v>
      </c>
      <c r="V32" s="78">
        <f t="shared" si="10"/>
        <v>0</v>
      </c>
      <c r="W32" s="78">
        <f t="shared" si="11"/>
        <v>0</v>
      </c>
      <c r="X32" s="78">
        <f>IF(Problem!E11="Yes",1,0)</f>
        <v>0</v>
      </c>
      <c r="Y32" s="78">
        <f>IF(Problem!D11="Mandatory",$J$6,IF(Problem!D11="Highly Desirable",$J$7,IF(Problem!D11="Desirable",$J$8,0)))</f>
        <v>3</v>
      </c>
      <c r="Z32" s="78">
        <f t="shared" si="12"/>
        <v>0</v>
      </c>
      <c r="AA32" s="78">
        <f t="shared" si="13"/>
        <v>0</v>
      </c>
      <c r="AB32" s="78">
        <f>IF('Asset-Config'!E5="Yes",1,0)</f>
        <v>0</v>
      </c>
      <c r="AC32" s="78">
        <f>IF('Asset-Config'!D5="Mandatory",$J$6,IF('Asset-Config'!D5="Highly Desirable",$J$7,IF('Asset-Config'!D5="Desirable",$J$8,0)))</f>
        <v>3</v>
      </c>
      <c r="AD32" s="78">
        <f t="shared" si="14"/>
        <v>0</v>
      </c>
      <c r="AE32" s="78">
        <f t="shared" si="15"/>
        <v>0</v>
      </c>
      <c r="AF32" s="78">
        <f>IF(Knowledge!E8="Yes",1,0)</f>
        <v>0</v>
      </c>
      <c r="AG32" s="78">
        <f>IF(Knowledge!D8="Mandatory",$J$6,IF(Knowledge!D8="Highly Desirable",$J$7,IF(Knowledge!D8="Desirable",$J$8,0)))</f>
        <v>3</v>
      </c>
      <c r="AH32" s="78">
        <f t="shared" si="16"/>
        <v>0</v>
      </c>
      <c r="AI32" s="78">
        <f t="shared" si="17"/>
        <v>0</v>
      </c>
      <c r="AJ32" s="78">
        <f>IF('User Interface'!E7="Yes",1,0)</f>
        <v>0</v>
      </c>
      <c r="AK32" s="78">
        <f>IF('User Interface'!D7="Mandatory",$J$6,IF('User Interface'!D7="Highly Desirable",$J$7,IF('User Interface'!D7="Desirable",$J$8,0)))</f>
        <v>3</v>
      </c>
      <c r="AL32" s="78">
        <f t="shared" si="18"/>
        <v>0</v>
      </c>
      <c r="AM32" s="78">
        <f t="shared" si="19"/>
        <v>0</v>
      </c>
      <c r="AN32" s="78">
        <f>IF('Admin Functions'!E9="Yes",1,0)</f>
        <v>0</v>
      </c>
      <c r="AO32" s="78">
        <f>IF('Admin Functions'!D9="Mandatory",$J$6,IF('Admin Functions'!D9="Highly Desirable",$J$7,IF('Admin Functions'!D9="Desirable",$J$8,0)))</f>
        <v>3</v>
      </c>
      <c r="AP32" s="78">
        <f t="shared" si="20"/>
        <v>0</v>
      </c>
      <c r="AQ32" s="78">
        <f t="shared" si="21"/>
        <v>0</v>
      </c>
      <c r="AR32" s="78">
        <f>IF(Reporting!E10="Yes",1,0)</f>
        <v>0</v>
      </c>
      <c r="AS32" s="78">
        <f>IF(Reporting!D10="Mandatory",$J$6,IF(Reporting!D10="Highly Desirable",$J$7,IF(Reporting!D10="Desirable",$J$8,0)))</f>
        <v>3</v>
      </c>
      <c r="AT32" s="78">
        <f t="shared" si="22"/>
        <v>0</v>
      </c>
      <c r="AU32" s="78" t="e">
        <f t="shared" si="23"/>
        <v>#REF!</v>
      </c>
      <c r="AV32" s="78" t="e">
        <f>IF('Technical Support &amp; Licensing'!#REF!="Yes",1,0)</f>
        <v>#REF!</v>
      </c>
      <c r="AW32" s="78" t="e">
        <f>IF('Technical Support &amp; Licensing'!#REF!="Mandatory",$J$6,IF('Technical Support &amp; Licensing'!#REF!="Highly Desirable",$J$7,IF('Technical Support &amp; Licensing'!#REF!="Desirable",$J$8,0)))</f>
        <v>#REF!</v>
      </c>
      <c r="AX32" s="78" t="e">
        <f t="shared" si="24"/>
        <v>#REF!</v>
      </c>
      <c r="AY32" s="78">
        <f t="shared" si="25"/>
        <v>0</v>
      </c>
      <c r="AZ32" s="78">
        <f>IF(Security!E14="Yes",1,0)</f>
        <v>0</v>
      </c>
      <c r="BA32" s="78">
        <f>IF(Security!D14="Mandatory",$J$6,IF(Security!D14="Highly Desirable",$J$7,IF(Security!D14="Desirable",$J$8,0)))</f>
        <v>0</v>
      </c>
      <c r="BB32" s="78">
        <f t="shared" si="26"/>
        <v>0</v>
      </c>
    </row>
    <row r="33" spans="2:54" s="78" customFormat="1" x14ac:dyDescent="0.25">
      <c r="B33" s="78">
        <v>8</v>
      </c>
      <c r="C33" s="78">
        <f t="shared" si="1"/>
        <v>0</v>
      </c>
      <c r="D33" s="78">
        <f>IF('General Functions'!E10="Yes",1,0)</f>
        <v>0</v>
      </c>
      <c r="E33" s="78">
        <f>IF('General Functions'!D10="Mandatory",$J$6,IF('General Functions'!D10="Highly Desirable",$J$7,IF('General Functions'!D10="Desirable",$J$8,0)))</f>
        <v>3</v>
      </c>
      <c r="F33" s="78">
        <f t="shared" si="4"/>
        <v>0</v>
      </c>
      <c r="G33" s="78">
        <f t="shared" si="2"/>
        <v>0</v>
      </c>
      <c r="H33" s="78">
        <f>IF(SLA!E12="Yes",1,0)</f>
        <v>0</v>
      </c>
      <c r="I33" s="78">
        <f>IF(SLA!D12="Mandatory",$J$6,IF(SLA!D12="Highly Desirable",$J$7,IF(SLA!D12="Desirable",$J$8,0)))</f>
        <v>1</v>
      </c>
      <c r="J33" s="78">
        <f t="shared" si="5"/>
        <v>0</v>
      </c>
      <c r="K33" s="78">
        <f t="shared" si="6"/>
        <v>0</v>
      </c>
      <c r="L33" s="78">
        <f>IF(Incident!E36="Yes",1,0)</f>
        <v>0</v>
      </c>
      <c r="M33" s="78">
        <f>IF(Incident!D27="Mandatory",$J$6,IF(Incident!D27="Highly Desirable",$J$7,IF(Incident!D27="Desirable",$J$8,0)))</f>
        <v>3</v>
      </c>
      <c r="N33" s="78">
        <f t="shared" si="7"/>
        <v>0</v>
      </c>
      <c r="O33" s="78" t="e">
        <f t="shared" si="3"/>
        <v>#REF!</v>
      </c>
      <c r="P33" s="78" t="e">
        <f>IF('Service Catalog'!#REF!="Yes",1,0)</f>
        <v>#REF!</v>
      </c>
      <c r="Q33" s="78" t="e">
        <f>IF('Service Catalog'!#REF!="Mandatory",$J$6,IF('Service Catalog'!#REF!="Highly Desirable",$J$7,IF('Service Catalog'!#REF!="Desirable",$J$8,0)))</f>
        <v>#REF!</v>
      </c>
      <c r="R33" s="78" t="e">
        <f t="shared" si="8"/>
        <v>#REF!</v>
      </c>
      <c r="S33" s="78">
        <f t="shared" si="9"/>
        <v>0</v>
      </c>
      <c r="T33" s="78">
        <f>IF(Change!E18="Yes",1,0)</f>
        <v>0</v>
      </c>
      <c r="U33" s="78">
        <f>IF(Change!D18="Mandatory",$J$6,IF(Change!D18="Highly Desirable",$J$7,IF(Change!D18="Desirable",$J$8,0)))</f>
        <v>0</v>
      </c>
      <c r="V33" s="78">
        <f t="shared" si="10"/>
        <v>0</v>
      </c>
      <c r="W33" s="78">
        <f t="shared" si="11"/>
        <v>0</v>
      </c>
      <c r="X33" s="78">
        <f>IF(Problem!E12="Yes",1,0)</f>
        <v>0</v>
      </c>
      <c r="Y33" s="78">
        <f>IF(Problem!D12="Mandatory",$J$6,IF(Problem!D12="Highly Desirable",$J$7,IF(Problem!D12="Desirable",$J$8,0)))</f>
        <v>3</v>
      </c>
      <c r="Z33" s="78">
        <f t="shared" si="12"/>
        <v>0</v>
      </c>
      <c r="AA33" s="78" t="e">
        <f t="shared" si="13"/>
        <v>#REF!</v>
      </c>
      <c r="AB33" s="78" t="e">
        <f>IF('Asset-Config'!#REF!="Yes",1,0)</f>
        <v>#REF!</v>
      </c>
      <c r="AC33" s="78" t="e">
        <f>IF('Asset-Config'!#REF!="Mandatory",$J$6,IF('Asset-Config'!#REF!="Highly Desirable",$J$7,IF('Asset-Config'!#REF!="Desirable",$J$8,0)))</f>
        <v>#REF!</v>
      </c>
      <c r="AD33" s="78" t="e">
        <f t="shared" si="14"/>
        <v>#REF!</v>
      </c>
      <c r="AE33" s="78">
        <f t="shared" si="15"/>
        <v>0</v>
      </c>
      <c r="AF33" s="78">
        <f>IF(Knowledge!E9="Yes",1,0)</f>
        <v>0</v>
      </c>
      <c r="AG33" s="78">
        <f>IF(Knowledge!D9="Mandatory",$J$6,IF(Knowledge!D9="Highly Desirable",$J$7,IF(Knowledge!D9="Desirable",$J$8,0)))</f>
        <v>3</v>
      </c>
      <c r="AH33" s="78">
        <f t="shared" si="16"/>
        <v>0</v>
      </c>
      <c r="AI33" s="78">
        <f t="shared" si="17"/>
        <v>0</v>
      </c>
      <c r="AJ33" s="78">
        <f>IF('User Interface'!E8="Yes",1,0)</f>
        <v>0</v>
      </c>
      <c r="AK33" s="78">
        <f>IF('User Interface'!D8="Mandatory",$J$6,IF('User Interface'!D8="Highly Desirable",$J$7,IF('User Interface'!D8="Desirable",$J$8,0)))</f>
        <v>3</v>
      </c>
      <c r="AL33" s="78">
        <f t="shared" si="18"/>
        <v>0</v>
      </c>
      <c r="AM33" s="78">
        <f t="shared" si="19"/>
        <v>0</v>
      </c>
      <c r="AN33" s="78">
        <f>IF('Admin Functions'!E10="Yes",1,0)</f>
        <v>0</v>
      </c>
      <c r="AO33" s="78">
        <f>IF('Admin Functions'!D10="Mandatory",$J$6,IF('Admin Functions'!D10="Highly Desirable",$J$7,IF('Admin Functions'!D10="Desirable",$J$8,0)))</f>
        <v>3</v>
      </c>
      <c r="AP33" s="78">
        <f t="shared" si="20"/>
        <v>0</v>
      </c>
      <c r="AQ33" s="78" t="e">
        <f t="shared" si="21"/>
        <v>#REF!</v>
      </c>
      <c r="AR33" s="78" t="e">
        <f>IF(Reporting!#REF!="Yes",1,0)</f>
        <v>#REF!</v>
      </c>
      <c r="AS33" s="78" t="e">
        <f>IF(Reporting!#REF!="Mandatory",$J$6,IF(Reporting!#REF!="Highly Desirable",$J$7,IF(Reporting!#REF!="Desirable",$J$8,0)))</f>
        <v>#REF!</v>
      </c>
      <c r="AT33" s="78" t="e">
        <f t="shared" si="22"/>
        <v>#REF!</v>
      </c>
      <c r="AU33" s="78" t="e">
        <f t="shared" si="23"/>
        <v>#REF!</v>
      </c>
      <c r="AV33" s="78" t="e">
        <f>IF(Reporting!#REF!="Yes",1,0)</f>
        <v>#REF!</v>
      </c>
      <c r="AW33" s="78">
        <f>IF('Technical Support &amp; Licensing'!D10="Mandatory",$J$6,IF('Technical Support &amp; Licensing'!D10="Highly Desirable",$J$7,IF('Technical Support &amp; Licensing'!D10="Desirable",$J$8,0)))</f>
        <v>3</v>
      </c>
      <c r="AX33" s="78" t="e">
        <f t="shared" si="24"/>
        <v>#REF!</v>
      </c>
      <c r="AY33" s="78">
        <f t="shared" si="25"/>
        <v>0</v>
      </c>
      <c r="AZ33" s="78">
        <f>IF(Security!E8="Yes",1,0)</f>
        <v>0</v>
      </c>
      <c r="BA33" s="78">
        <f>IF(Security!D8="Mandatory",$J$6,IF(Security!D8="Highly Desirable",$J$7,IF(Security!D8="Desirable",$J$8,0)))</f>
        <v>3</v>
      </c>
      <c r="BB33" s="78">
        <f t="shared" si="26"/>
        <v>0</v>
      </c>
    </row>
    <row r="34" spans="2:54" s="78" customFormat="1" x14ac:dyDescent="0.25">
      <c r="B34" s="78">
        <v>9</v>
      </c>
      <c r="C34" s="78" t="e">
        <f t="shared" si="1"/>
        <v>#REF!</v>
      </c>
      <c r="D34" s="78" t="e">
        <f>IF('General Functions'!#REF!="Yes",1,0)</f>
        <v>#REF!</v>
      </c>
      <c r="E34" s="78" t="e">
        <f>IF('General Functions'!#REF!="Mandatory",$J$6,IF('General Functions'!#REF!="Highly Desirable",$J$7,IF('General Functions'!#REF!="Desirable",$J$8,0)))</f>
        <v>#REF!</v>
      </c>
      <c r="F34" s="78" t="e">
        <f t="shared" si="4"/>
        <v>#REF!</v>
      </c>
      <c r="G34" s="78">
        <f t="shared" si="2"/>
        <v>0</v>
      </c>
      <c r="H34" s="78">
        <f>IF(SLA!E13="Yes",1,0)</f>
        <v>0</v>
      </c>
      <c r="I34" s="78">
        <f>IF(SLA!D13="Mandatory",$J$6,IF(SLA!D13="Highly Desirable",$J$7,IF(SLA!D13="Desirable",$J$8,0)))</f>
        <v>1</v>
      </c>
      <c r="J34" s="78">
        <f t="shared" si="5"/>
        <v>0</v>
      </c>
      <c r="K34" s="78">
        <f t="shared" si="6"/>
        <v>0</v>
      </c>
      <c r="L34" s="78">
        <f>IF(Incident!E37="Yes",1,0)</f>
        <v>0</v>
      </c>
      <c r="M34" s="78">
        <f>IF(Incident!D28="Mandatory",$J$6,IF(Incident!D28="Highly Desirable",$J$7,IF(Incident!D28="Desirable",$J$8,0)))</f>
        <v>3</v>
      </c>
      <c r="N34" s="78">
        <f t="shared" si="7"/>
        <v>0</v>
      </c>
      <c r="O34" s="78" t="e">
        <f t="shared" si="3"/>
        <v>#REF!</v>
      </c>
      <c r="P34" s="78" t="e">
        <f>IF('Service Catalog'!#REF!="Yes",1,0)</f>
        <v>#REF!</v>
      </c>
      <c r="Q34" s="78" t="e">
        <f>IF('Service Catalog'!#REF!="Mandatory",$J$6,IF('Service Catalog'!#REF!="Highly Desirable",$J$7,IF('Service Catalog'!#REF!="Desirable",$J$8,0)))</f>
        <v>#REF!</v>
      </c>
      <c r="R34" s="78" t="e">
        <f t="shared" si="8"/>
        <v>#REF!</v>
      </c>
      <c r="S34" s="78">
        <f t="shared" si="9"/>
        <v>0</v>
      </c>
      <c r="T34" s="78">
        <f>IF(Change!E19="Yes",1,0)</f>
        <v>0</v>
      </c>
      <c r="U34" s="78">
        <f>IF(Change!D19="Mandatory",$J$6,IF(Change!D19="Highly Desirable",$J$7,IF(Change!D19="Desirable",$J$8,0)))</f>
        <v>0</v>
      </c>
      <c r="V34" s="78">
        <f t="shared" si="10"/>
        <v>0</v>
      </c>
      <c r="W34" s="78">
        <f t="shared" si="11"/>
        <v>0</v>
      </c>
      <c r="X34" s="78">
        <f>IF(Problem!E13="Yes",1,0)</f>
        <v>0</v>
      </c>
      <c r="Y34" s="78">
        <f>IF(Problem!D13="Mandatory",$J$6,IF(Problem!D13="Highly Desirable",$J$7,IF(Problem!D13="Desirable",$J$8,0)))</f>
        <v>3</v>
      </c>
      <c r="Z34" s="78">
        <f t="shared" si="12"/>
        <v>0</v>
      </c>
      <c r="AA34" s="78">
        <f t="shared" si="13"/>
        <v>0</v>
      </c>
      <c r="AB34" s="78">
        <f>IF('Asset-Config'!E8="Yes",1,0)</f>
        <v>0</v>
      </c>
      <c r="AC34" s="78">
        <f>IF('Asset-Config'!D8="Mandatory",$J$6,IF('Asset-Config'!D8="Highly Desirable",$J$7,IF('Asset-Config'!D8="Desirable",$J$8,0)))</f>
        <v>3</v>
      </c>
      <c r="AD34" s="78">
        <f t="shared" si="14"/>
        <v>0</v>
      </c>
      <c r="AE34" s="78">
        <f t="shared" si="15"/>
        <v>0</v>
      </c>
      <c r="AF34" s="78">
        <f>IF(Knowledge!E17="Yes",1,0)</f>
        <v>0</v>
      </c>
      <c r="AG34" s="78">
        <f>IF(Knowledge!D17="Mandatory",$J$6,IF(Knowledge!D17="Highly Desirable",$J$7,IF(Knowledge!D17="Desirable",$J$8,0)))</f>
        <v>0</v>
      </c>
      <c r="AH34" s="78">
        <f t="shared" si="16"/>
        <v>0</v>
      </c>
      <c r="AI34" s="78">
        <f t="shared" si="17"/>
        <v>0</v>
      </c>
      <c r="AJ34" s="78">
        <f>IF('User Interface'!E9="Yes",1,0)</f>
        <v>0</v>
      </c>
      <c r="AK34" s="78">
        <f>IF('User Interface'!D9="Mandatory",$J$6,IF('User Interface'!D9="Highly Desirable",$J$7,IF('User Interface'!D9="Desirable",$J$8,0)))</f>
        <v>3</v>
      </c>
      <c r="AL34" s="78">
        <f t="shared" si="18"/>
        <v>0</v>
      </c>
      <c r="AM34" s="78">
        <f t="shared" si="19"/>
        <v>0</v>
      </c>
      <c r="AN34" s="78">
        <f>IF('Admin Functions'!E11="Yes",1,0)</f>
        <v>0</v>
      </c>
      <c r="AO34" s="78">
        <f>IF('Admin Functions'!D11="Mandatory",$J$6,IF('Admin Functions'!D11="Highly Desirable",$J$7,IF('Admin Functions'!D11="Desirable",$J$8,0)))</f>
        <v>3</v>
      </c>
      <c r="AP34" s="78">
        <f t="shared" si="20"/>
        <v>0</v>
      </c>
      <c r="AQ34" s="78">
        <f t="shared" si="21"/>
        <v>0</v>
      </c>
      <c r="AR34" s="78">
        <f>IF(Reporting!E8="Yes",1,0)</f>
        <v>0</v>
      </c>
      <c r="AS34" s="78">
        <f>IF(Reporting!D8="Mandatory",$J$6,IF(Reporting!D8="Highly Desirable",$J$7,IF(Reporting!D8="Desirable",$J$8,0)))</f>
        <v>3</v>
      </c>
      <c r="AT34" s="78">
        <f t="shared" si="22"/>
        <v>0</v>
      </c>
      <c r="AU34" s="78">
        <f t="shared" si="23"/>
        <v>0</v>
      </c>
      <c r="AV34" s="78">
        <f>IF('Technical Support &amp; Licensing'!E10="Yes",1,0)</f>
        <v>0</v>
      </c>
      <c r="AW34" s="78">
        <f>IF('Technical Support &amp; Licensing'!D11="Mandatory",$J$6,IF('Technical Support &amp; Licensing'!D11="Highly Desirable",$J$7,IF('Technical Support &amp; Licensing'!D11="Desirable",$J$8,0)))</f>
        <v>3</v>
      </c>
      <c r="AX34" s="78">
        <f t="shared" si="24"/>
        <v>0</v>
      </c>
      <c r="AY34" s="78">
        <f t="shared" si="25"/>
        <v>0</v>
      </c>
      <c r="AZ34" s="78">
        <f>IF(Security!E9="Yes",1,0)</f>
        <v>0</v>
      </c>
      <c r="BA34" s="78">
        <f>IF(Security!D9="Mandatory",$J$6,IF(Security!D9="Highly Desirable",$J$7,IF(Security!D9="Desirable",$J$8,0)))</f>
        <v>3</v>
      </c>
      <c r="BB34" s="78">
        <f t="shared" si="26"/>
        <v>0</v>
      </c>
    </row>
    <row r="35" spans="2:54" s="78" customFormat="1" x14ac:dyDescent="0.25">
      <c r="B35" s="78">
        <v>10</v>
      </c>
      <c r="C35" s="78">
        <f t="shared" si="1"/>
        <v>0</v>
      </c>
      <c r="D35" s="78">
        <f>IF('General Functions'!E11="Yes",1,0)</f>
        <v>0</v>
      </c>
      <c r="E35" s="78">
        <f>IF('General Functions'!D11="Mandatory",$J$6,IF('General Functions'!D11="Highly Desirable",$J$7,IF('General Functions'!D11="Desirable",$J$8,0)))</f>
        <v>3</v>
      </c>
      <c r="F35" s="78">
        <f t="shared" si="4"/>
        <v>0</v>
      </c>
      <c r="G35" s="78">
        <f t="shared" si="2"/>
        <v>0</v>
      </c>
      <c r="H35" s="78">
        <f>IF(SLA!E14="Yes",1,0)</f>
        <v>0</v>
      </c>
      <c r="I35" s="78">
        <f>IF(SLA!D14="Mandatory",$J$6,IF(SLA!D14="Highly Desirable",$J$7,IF(SLA!D14="Desirable",$J$8,0)))</f>
        <v>1</v>
      </c>
      <c r="J35" s="78">
        <f t="shared" si="5"/>
        <v>0</v>
      </c>
      <c r="K35" s="78">
        <f t="shared" si="6"/>
        <v>0</v>
      </c>
      <c r="L35" s="78">
        <f>IF(Incident!E38="Yes",1,0)</f>
        <v>0</v>
      </c>
      <c r="M35" s="78">
        <f>IF(Incident!D29="Mandatory",$J$6,IF(Incident!D29="Highly Desirable",$J$7,IF(Incident!D29="Desirable",$J$8,0)))</f>
        <v>3</v>
      </c>
      <c r="N35" s="78">
        <f t="shared" si="7"/>
        <v>0</v>
      </c>
      <c r="O35" s="78">
        <f t="shared" si="3"/>
        <v>0</v>
      </c>
      <c r="P35" s="78">
        <f>IF('Service Catalog'!E10="Yes",1,0)</f>
        <v>0</v>
      </c>
      <c r="Q35" s="78">
        <f>IF('Service Catalog'!D10="Mandatory",$J$6,IF('Service Catalog'!D10="Highly Desirable",$J$7,IF('Service Catalog'!D10="Desirable",$J$8,0)))</f>
        <v>0</v>
      </c>
      <c r="R35" s="78">
        <f t="shared" si="8"/>
        <v>0</v>
      </c>
      <c r="S35" s="78">
        <f t="shared" si="9"/>
        <v>0</v>
      </c>
      <c r="T35" s="78">
        <f>IF(Change!E20="Yes",1,0)</f>
        <v>0</v>
      </c>
      <c r="U35" s="78">
        <f>IF(Change!D20="Mandatory",$J$6,IF(Change!D20="Highly Desirable",$J$7,IF(Change!D20="Desirable",$J$8,0)))</f>
        <v>0</v>
      </c>
      <c r="V35" s="78">
        <f t="shared" si="10"/>
        <v>0</v>
      </c>
      <c r="W35" s="78">
        <f t="shared" si="11"/>
        <v>0</v>
      </c>
      <c r="X35" s="78">
        <f>IF(Problem!E14="Yes",1,0)</f>
        <v>0</v>
      </c>
      <c r="Y35" s="78">
        <f>IF(Problem!D14="Mandatory",$J$6,IF(Problem!D14="Highly Desirable",$J$7,IF(Problem!D14="Desirable",$J$8,0)))</f>
        <v>3</v>
      </c>
      <c r="Z35" s="78">
        <f t="shared" si="12"/>
        <v>0</v>
      </c>
      <c r="AA35" s="78" t="e">
        <f t="shared" si="13"/>
        <v>#REF!</v>
      </c>
      <c r="AB35" s="78" t="e">
        <f>IF('Asset-Config'!#REF!="Yes",1,0)</f>
        <v>#REF!</v>
      </c>
      <c r="AC35" s="78" t="e">
        <f>IF('Asset-Config'!#REF!="Mandatory",$J$6,IF('Asset-Config'!#REF!="Highly Desirable",$J$7,IF('Asset-Config'!#REF!="Desirable",$J$8,0)))</f>
        <v>#REF!</v>
      </c>
      <c r="AD35" s="78" t="e">
        <f t="shared" si="14"/>
        <v>#REF!</v>
      </c>
      <c r="AE35" s="78">
        <f t="shared" si="15"/>
        <v>0</v>
      </c>
      <c r="AF35" s="78">
        <f>IF(Knowledge!E10="Yes",1,0)</f>
        <v>0</v>
      </c>
      <c r="AG35" s="78">
        <f>IF(Knowledge!D10="Mandatory",$J$6,IF(Knowledge!D10="Highly Desirable",$J$7,IF(Knowledge!D10="Desirable",$J$8,0)))</f>
        <v>3</v>
      </c>
      <c r="AH35" s="78">
        <f t="shared" si="16"/>
        <v>0</v>
      </c>
      <c r="AI35" s="78">
        <f t="shared" si="17"/>
        <v>0</v>
      </c>
      <c r="AJ35" s="78">
        <f>IF('User Interface'!E10="Yes",1,0)</f>
        <v>0</v>
      </c>
      <c r="AK35" s="78">
        <f>IF('User Interface'!D10="Mandatory",$J$6,IF('User Interface'!D10="Highly Desirable",$J$7,IF('User Interface'!D10="Desirable",$J$8,0)))</f>
        <v>3</v>
      </c>
      <c r="AL35" s="78">
        <f t="shared" si="18"/>
        <v>0</v>
      </c>
      <c r="AM35" s="78">
        <f t="shared" si="19"/>
        <v>0</v>
      </c>
      <c r="AN35" s="78">
        <f>IF('Admin Functions'!E12="Yes",1,0)</f>
        <v>0</v>
      </c>
      <c r="AO35" s="78">
        <f>IF('Admin Functions'!D12="Mandatory",$J$6,IF('Admin Functions'!D12="Highly Desirable",$J$7,IF('Admin Functions'!D12="Desirable",$J$8,0)))</f>
        <v>3</v>
      </c>
      <c r="AP35" s="78">
        <f t="shared" si="20"/>
        <v>0</v>
      </c>
      <c r="AQ35" s="78">
        <f t="shared" si="21"/>
        <v>0</v>
      </c>
      <c r="AR35" s="78">
        <f>IF(Reporting!E9="Yes",1,0)</f>
        <v>0</v>
      </c>
      <c r="AS35" s="78">
        <f>IF(Reporting!D9="Mandatory",$J$6,IF(Reporting!D9="Highly Desirable",$J$7,IF(Reporting!D9="Desirable",$J$8,0)))</f>
        <v>3</v>
      </c>
      <c r="AT35" s="78">
        <f t="shared" si="22"/>
        <v>0</v>
      </c>
      <c r="AU35" s="78">
        <f t="shared" si="23"/>
        <v>0</v>
      </c>
      <c r="AV35" s="78">
        <f>IF('Technical Support &amp; Licensing'!E11="Yes",1,0)</f>
        <v>0</v>
      </c>
      <c r="AW35" s="78">
        <f>IF('Technical Support &amp; Licensing'!D12="Mandatory",$J$6,IF('Technical Support &amp; Licensing'!D12="Highly Desirable",$J$7,IF('Technical Support &amp; Licensing'!D12="Desirable",$J$8,0)))</f>
        <v>3</v>
      </c>
      <c r="AX35" s="78">
        <f t="shared" si="24"/>
        <v>0</v>
      </c>
      <c r="AY35" s="78">
        <f t="shared" si="25"/>
        <v>0</v>
      </c>
      <c r="AZ35" s="78">
        <f>IF(Security!E10="Yes",1,0)</f>
        <v>0</v>
      </c>
      <c r="BA35" s="78">
        <f>IF(Security!D10="Mandatory",$J$6,IF(Security!D10="Highly Desirable",$J$7,IF(Security!D10="Desirable",$J$8,0)))</f>
        <v>3</v>
      </c>
      <c r="BB35" s="78">
        <f t="shared" si="26"/>
        <v>0</v>
      </c>
    </row>
    <row r="36" spans="2:54" s="78" customFormat="1" x14ac:dyDescent="0.25">
      <c r="B36" s="78">
        <v>11</v>
      </c>
      <c r="C36" s="78">
        <f t="shared" si="1"/>
        <v>0</v>
      </c>
      <c r="D36" s="78">
        <f>IF('General Functions'!E12="Yes",1,0)</f>
        <v>0</v>
      </c>
      <c r="E36" s="78">
        <f>IF('General Functions'!D12="Mandatory",$J$6,IF('General Functions'!D12="Highly Desirable",$J$7,IF('General Functions'!D12="Desirable",$J$8,0)))</f>
        <v>3</v>
      </c>
      <c r="F36" s="78">
        <f t="shared" si="4"/>
        <v>0</v>
      </c>
      <c r="G36" s="78">
        <f t="shared" si="2"/>
        <v>0</v>
      </c>
      <c r="H36" s="78">
        <f>IF(SLA!E15="Yes",1,0)</f>
        <v>0</v>
      </c>
      <c r="I36" s="78">
        <f>IF(SLA!D15="Mandatory",$J$6,IF(SLA!D15="Highly Desirable",$J$7,IF(SLA!D15="Desirable",$J$8,0)))</f>
        <v>1</v>
      </c>
      <c r="J36" s="78">
        <f t="shared" si="5"/>
        <v>0</v>
      </c>
      <c r="K36" s="78" t="e">
        <f t="shared" si="6"/>
        <v>#REF!</v>
      </c>
      <c r="L36" s="78">
        <f>IF(Incident!E43="Yes",1,0)</f>
        <v>0</v>
      </c>
      <c r="M36" s="78" t="e">
        <f>IF(Incident!#REF!="Mandatory",$J$6,IF(Incident!#REF!="Highly Desirable",$J$7,IF(Incident!#REF!="Desirable",$J$8,0)))</f>
        <v>#REF!</v>
      </c>
      <c r="N36" s="78" t="e">
        <f t="shared" si="7"/>
        <v>#REF!</v>
      </c>
      <c r="O36" s="78" t="e">
        <f t="shared" si="3"/>
        <v>#REF!</v>
      </c>
      <c r="P36" s="78" t="e">
        <f>IF('Service Catalog'!#REF!="Yes",1,0)</f>
        <v>#REF!</v>
      </c>
      <c r="Q36" s="78" t="e">
        <f>IF('Service Catalog'!#REF!="Mandatory",$J$6,IF('Service Catalog'!#REF!="Highly Desirable",$J$7,IF('Service Catalog'!#REF!="Desirable",$J$8,0)))</f>
        <v>#REF!</v>
      </c>
      <c r="R36" s="78" t="e">
        <f t="shared" si="8"/>
        <v>#REF!</v>
      </c>
      <c r="S36" s="78">
        <f t="shared" si="9"/>
        <v>0</v>
      </c>
      <c r="T36" s="78">
        <f>IF(Change!E21="Yes",1,0)</f>
        <v>0</v>
      </c>
      <c r="U36" s="78">
        <f>IF(Change!D21="Mandatory",$J$6,IF(Change!D21="Highly Desirable",$J$7,IF(Change!D21="Desirable",$J$8,0)))</f>
        <v>0</v>
      </c>
      <c r="V36" s="78">
        <f t="shared" si="10"/>
        <v>0</v>
      </c>
      <c r="W36" s="78">
        <f t="shared" si="11"/>
        <v>0</v>
      </c>
      <c r="X36" s="78">
        <f>IF(Problem!E15="Yes",1,0)</f>
        <v>0</v>
      </c>
      <c r="Y36" s="78">
        <f>IF(Problem!D15="Mandatory",$J$6,IF(Problem!D15="Highly Desirable",$J$7,IF(Problem!D15="Desirable",$J$8,0)))</f>
        <v>3</v>
      </c>
      <c r="Z36" s="78">
        <f t="shared" si="12"/>
        <v>0</v>
      </c>
      <c r="AA36" s="78">
        <f t="shared" si="13"/>
        <v>0</v>
      </c>
      <c r="AB36" s="78">
        <f>IF('Asset-Config'!E7="Yes",1,0)</f>
        <v>0</v>
      </c>
      <c r="AC36" s="78">
        <f>IF('Asset-Config'!D7="Mandatory",$J$6,IF('Asset-Config'!D7="Highly Desirable",$J$7,IF('Asset-Config'!D7="Desirable",$J$8,0)))</f>
        <v>3</v>
      </c>
      <c r="AD36" s="78">
        <f t="shared" si="14"/>
        <v>0</v>
      </c>
      <c r="AE36" s="78">
        <f t="shared" si="15"/>
        <v>0</v>
      </c>
      <c r="AF36" s="78">
        <f>IF(Knowledge!E11="Yes",1,0)</f>
        <v>0</v>
      </c>
      <c r="AG36" s="78">
        <f>IF(Knowledge!D11="Mandatory",$J$6,IF(Knowledge!D11="Highly Desirable",$J$7,IF(Knowledge!D11="Desirable",$J$8,0)))</f>
        <v>3</v>
      </c>
      <c r="AH36" s="78">
        <f t="shared" si="16"/>
        <v>0</v>
      </c>
      <c r="AI36" s="78">
        <f t="shared" si="17"/>
        <v>0</v>
      </c>
      <c r="AJ36" s="78">
        <f>IF('User Interface'!E11="Yes",1,0)</f>
        <v>0</v>
      </c>
      <c r="AK36" s="78">
        <f>IF('User Interface'!D11="Mandatory",$J$6,IF('User Interface'!D11="Highly Desirable",$J$7,IF('User Interface'!D11="Desirable",$J$8,0)))</f>
        <v>3</v>
      </c>
      <c r="AL36" s="78">
        <f t="shared" si="18"/>
        <v>0</v>
      </c>
      <c r="AM36" s="78">
        <f t="shared" si="19"/>
        <v>0</v>
      </c>
      <c r="AN36" s="78">
        <f>IF('Admin Functions'!E13="Yes",1,0)</f>
        <v>0</v>
      </c>
      <c r="AO36" s="78">
        <f>IF('Admin Functions'!D13="Mandatory",$J$6,IF('Admin Functions'!D13="Highly Desirable",$J$7,IF('Admin Functions'!D13="Desirable",$J$8,0)))</f>
        <v>3</v>
      </c>
      <c r="AP36" s="78">
        <f t="shared" si="20"/>
        <v>0</v>
      </c>
      <c r="AQ36" s="78">
        <f t="shared" si="21"/>
        <v>0</v>
      </c>
      <c r="AR36" s="78">
        <f>IF(Reporting!E16="Yes",1,0)</f>
        <v>0</v>
      </c>
      <c r="AS36" s="78">
        <f>IF(Reporting!D16="Mandatory",$J$6,IF(Reporting!D16="Highly Desirable",$J$7,IF(Reporting!D16="Desirable",$J$8,0)))</f>
        <v>3</v>
      </c>
      <c r="AT36" s="78">
        <f t="shared" si="22"/>
        <v>0</v>
      </c>
      <c r="AU36" s="78">
        <f t="shared" si="23"/>
        <v>0</v>
      </c>
      <c r="AV36" s="78">
        <f>IF('Technical Support &amp; Licensing'!E12="Yes",1,0)</f>
        <v>0</v>
      </c>
      <c r="AW36" s="78">
        <f>IF('Technical Support &amp; Licensing'!D13="Mandatory",$J$6,IF('Technical Support &amp; Licensing'!D13="Highly Desirable",$J$7,IF('Technical Support &amp; Licensing'!D13="Desirable",$J$8,0)))</f>
        <v>3</v>
      </c>
      <c r="AX36" s="78">
        <f t="shared" si="24"/>
        <v>0</v>
      </c>
      <c r="AY36" s="78" t="e">
        <f t="shared" si="25"/>
        <v>#REF!</v>
      </c>
      <c r="AZ36" s="78" t="e">
        <f>IF(Security!#REF!="Yes",1,0)</f>
        <v>#REF!</v>
      </c>
      <c r="BA36" s="78" t="e">
        <f>IF(Security!#REF!="Mandatory",$J$6,IF(Security!#REF!="Highly Desirable",$J$7,IF(Security!#REF!="Desirable",$J$8,0)))</f>
        <v>#REF!</v>
      </c>
      <c r="BB36" s="78" t="e">
        <f t="shared" si="26"/>
        <v>#REF!</v>
      </c>
    </row>
    <row r="37" spans="2:54" s="78" customFormat="1" x14ac:dyDescent="0.25">
      <c r="B37" s="78">
        <v>12</v>
      </c>
      <c r="C37" s="78">
        <f t="shared" si="1"/>
        <v>0</v>
      </c>
      <c r="D37" s="78">
        <f>IF('General Functions'!E13="Yes",1,0)</f>
        <v>0</v>
      </c>
      <c r="E37" s="78">
        <f>IF('General Functions'!D13="Mandatory",$J$6,IF('General Functions'!D13="Highly Desirable",$J$7,IF('General Functions'!D13="Desirable",$J$8,0)))</f>
        <v>3</v>
      </c>
      <c r="F37" s="78">
        <f t="shared" si="4"/>
        <v>0</v>
      </c>
      <c r="G37" s="78" t="e">
        <f t="shared" si="2"/>
        <v>#REF!</v>
      </c>
      <c r="H37" s="78" t="e">
        <f>IF(SLA!#REF!="Yes",1,0)</f>
        <v>#REF!</v>
      </c>
      <c r="I37" s="78" t="e">
        <f>IF(SLA!#REF!="Mandatory",$J$6,IF(SLA!#REF!="Highly Desirable",$J$7,IF(SLA!#REF!="Desirable",$J$8,0)))</f>
        <v>#REF!</v>
      </c>
      <c r="J37" s="78" t="e">
        <f t="shared" si="5"/>
        <v>#REF!</v>
      </c>
      <c r="K37" s="78" t="e">
        <f t="shared" si="6"/>
        <v>#REF!</v>
      </c>
      <c r="L37" s="78">
        <f>IF(Incident!E55="Yes",1,0)</f>
        <v>0</v>
      </c>
      <c r="M37" s="78" t="e">
        <f>IF(Incident!#REF!="Mandatory",$J$6,IF(Incident!#REF!="Highly Desirable",$J$7,IF(Incident!#REF!="Desirable",$J$8,0)))</f>
        <v>#REF!</v>
      </c>
      <c r="N37" s="78" t="e">
        <f t="shared" si="7"/>
        <v>#REF!</v>
      </c>
      <c r="O37" s="78" t="e">
        <f t="shared" si="3"/>
        <v>#REF!</v>
      </c>
      <c r="P37" s="78" t="e">
        <f>IF('Service Catalog'!#REF!="Yes",1,0)</f>
        <v>#REF!</v>
      </c>
      <c r="Q37" s="78" t="e">
        <f>IF('Service Catalog'!#REF!="Mandatory",$J$6,IF('Service Catalog'!#REF!="Highly Desirable",$J$7,IF('Service Catalog'!#REF!="Desirable",$J$8,0)))</f>
        <v>#REF!</v>
      </c>
      <c r="R37" s="78" t="e">
        <f t="shared" si="8"/>
        <v>#REF!</v>
      </c>
      <c r="S37" s="78">
        <f t="shared" si="9"/>
        <v>0</v>
      </c>
      <c r="T37" s="78">
        <f>IF(Change!E5="Yes",1,0)</f>
        <v>0</v>
      </c>
      <c r="U37" s="78">
        <f>IF(Change!D5="Mandatory",$J$6,IF(Change!D5="Highly Desirable",$J$7,IF(Change!D5="Desirable",$J$8,0)))</f>
        <v>3</v>
      </c>
      <c r="V37" s="78">
        <f t="shared" si="10"/>
        <v>0</v>
      </c>
      <c r="W37" s="78">
        <f t="shared" si="11"/>
        <v>0</v>
      </c>
      <c r="X37" s="78">
        <f>IF(Problem!E16="Yes",1,0)</f>
        <v>0</v>
      </c>
      <c r="Y37" s="78">
        <f>IF(Problem!D16="Mandatory",$J$6,IF(Problem!D16="Highly Desirable",$J$7,IF(Problem!D16="Desirable",$J$8,0)))</f>
        <v>3</v>
      </c>
      <c r="Z37" s="78">
        <f t="shared" si="12"/>
        <v>0</v>
      </c>
      <c r="AA37" s="78">
        <f t="shared" si="13"/>
        <v>0</v>
      </c>
      <c r="AB37" s="78">
        <f>IF('Asset-Config'!E9="Yes",1,0)</f>
        <v>0</v>
      </c>
      <c r="AC37" s="78">
        <f>IF('Asset-Config'!D9="Mandatory",$J$6,IF('Asset-Config'!D9="Highly Desirable",$J$7,IF('Asset-Config'!D9="Desirable",$J$8,0)))</f>
        <v>3</v>
      </c>
      <c r="AD37" s="78">
        <f t="shared" si="14"/>
        <v>0</v>
      </c>
      <c r="AE37" s="78">
        <f t="shared" si="15"/>
        <v>0</v>
      </c>
      <c r="AF37" s="78">
        <f>IF(Knowledge!E12="Yes",1,0)</f>
        <v>0</v>
      </c>
      <c r="AG37" s="78">
        <f>IF(Knowledge!D12="Mandatory",$J$6,IF(Knowledge!D12="Highly Desirable",$J$7,IF(Knowledge!D12="Desirable",$J$8,0)))</f>
        <v>3</v>
      </c>
      <c r="AH37" s="78">
        <f t="shared" si="16"/>
        <v>0</v>
      </c>
      <c r="AI37" s="78">
        <f t="shared" si="17"/>
        <v>0</v>
      </c>
      <c r="AJ37" s="78">
        <f>IF('User Interface'!E12="Yes",1,0)</f>
        <v>0</v>
      </c>
      <c r="AK37" s="78">
        <f>IF('User Interface'!D12="Mandatory",$J$6,IF('User Interface'!D12="Highly Desirable",$J$7,IF('User Interface'!D12="Desirable",$J$8,0)))</f>
        <v>3</v>
      </c>
      <c r="AL37" s="78">
        <f t="shared" si="18"/>
        <v>0</v>
      </c>
      <c r="AM37" s="78">
        <f t="shared" si="19"/>
        <v>0</v>
      </c>
      <c r="AN37" s="78">
        <f>IF('Admin Functions'!E14="Yes",1,0)</f>
        <v>0</v>
      </c>
      <c r="AO37" s="78">
        <f>IF('Admin Functions'!D14="Mandatory",$J$6,IF('Admin Functions'!D14="Highly Desirable",$J$7,IF('Admin Functions'!D14="Desirable",$J$8,0)))</f>
        <v>3</v>
      </c>
      <c r="AP37" s="78">
        <f t="shared" si="20"/>
        <v>0</v>
      </c>
      <c r="AQ37" s="78">
        <f t="shared" si="21"/>
        <v>0</v>
      </c>
      <c r="AR37" s="78">
        <f>IF(Reporting!E17="Yes",1,0)</f>
        <v>0</v>
      </c>
      <c r="AS37" s="78">
        <f>IF(Reporting!D17="Mandatory",$J$6,IF(Reporting!D17="Highly Desirable",$J$7,IF(Reporting!D17="Desirable",$J$8,0)))</f>
        <v>3</v>
      </c>
      <c r="AT37" s="78">
        <f t="shared" si="22"/>
        <v>0</v>
      </c>
      <c r="AU37" s="78">
        <f t="shared" si="23"/>
        <v>0</v>
      </c>
      <c r="AV37" s="78">
        <f>IF('Technical Support &amp; Licensing'!E13="Yes",1,0)</f>
        <v>0</v>
      </c>
      <c r="AW37" s="78">
        <f>IF('Technical Support &amp; Licensing'!D14="Mandatory",$J$6,IF('Technical Support &amp; Licensing'!D14="Highly Desirable",$J$7,IF('Technical Support &amp; Licensing'!D14="Desirable",$J$8,0)))</f>
        <v>3</v>
      </c>
      <c r="AX37" s="78">
        <f t="shared" si="24"/>
        <v>0</v>
      </c>
      <c r="AY37" s="78">
        <f t="shared" si="25"/>
        <v>0</v>
      </c>
      <c r="AZ37" s="78">
        <f>IF(Security!E11="Yes",1,0)</f>
        <v>0</v>
      </c>
      <c r="BA37" s="78">
        <f>IF(Security!D11="Mandatory",$J$6,IF(Security!D11="Highly Desirable",$J$7,IF(Security!D11="Desirable",$J$8,0)))</f>
        <v>3</v>
      </c>
      <c r="BB37" s="78">
        <f t="shared" si="26"/>
        <v>0</v>
      </c>
    </row>
    <row r="38" spans="2:54" s="78" customFormat="1" x14ac:dyDescent="0.25">
      <c r="B38" s="78">
        <v>13</v>
      </c>
      <c r="C38" s="78">
        <f t="shared" si="1"/>
        <v>0</v>
      </c>
      <c r="D38" s="78">
        <f>IF('General Functions'!E14="Yes",1,0)</f>
        <v>0</v>
      </c>
      <c r="E38" s="78">
        <f>IF('General Functions'!D14="Mandatory",$J$6,IF('General Functions'!D14="Highly Desirable",$J$7,IF('General Functions'!D14="Desirable",$J$8,0)))</f>
        <v>3</v>
      </c>
      <c r="F38" s="78">
        <f t="shared" si="4"/>
        <v>0</v>
      </c>
      <c r="G38" s="78">
        <f t="shared" si="2"/>
        <v>0</v>
      </c>
      <c r="H38" s="78">
        <f>IF(SLA!E16="Yes",1,0)</f>
        <v>0</v>
      </c>
      <c r="I38" s="78">
        <f>IF(SLA!D16="Mandatory",$J$6,IF(SLA!D16="Highly Desirable",$J$7,IF(SLA!D16="Desirable",$J$8,0)))</f>
        <v>0</v>
      </c>
      <c r="J38" s="78">
        <f t="shared" si="5"/>
        <v>0</v>
      </c>
      <c r="K38" s="78" t="e">
        <f t="shared" si="6"/>
        <v>#REF!</v>
      </c>
      <c r="L38" s="78" t="e">
        <f>IF(Incident!#REF!="Yes",1,0)</f>
        <v>#REF!</v>
      </c>
      <c r="M38" s="78" t="e">
        <f>IF(Incident!#REF!="Mandatory",$J$6,IF(Incident!#REF!="Highly Desirable",$J$7,IF(Incident!#REF!="Desirable",$J$8,0)))</f>
        <v>#REF!</v>
      </c>
      <c r="N38" s="78" t="e">
        <f t="shared" si="7"/>
        <v>#REF!</v>
      </c>
      <c r="O38" s="78">
        <f t="shared" si="3"/>
        <v>0</v>
      </c>
      <c r="P38" s="78">
        <f>IF('Service Catalog'!E11="Yes",1,0)</f>
        <v>0</v>
      </c>
      <c r="Q38" s="78">
        <f>IF('Service Catalog'!D11="Mandatory",$J$6,IF('Service Catalog'!D11="Highly Desirable",$J$7,IF('Service Catalog'!D11="Desirable",$J$8,0)))</f>
        <v>0</v>
      </c>
      <c r="R38" s="78">
        <f t="shared" si="8"/>
        <v>0</v>
      </c>
      <c r="S38" s="78">
        <f t="shared" si="9"/>
        <v>0</v>
      </c>
      <c r="T38" s="78">
        <f>IF(Change!E6="Yes",1,0)</f>
        <v>0</v>
      </c>
      <c r="U38" s="78">
        <f>IF(Change!D6="Mandatory",$J$6,IF(Change!D6="Highly Desirable",$J$7,IF(Change!D6="Desirable",$J$8,0)))</f>
        <v>3</v>
      </c>
      <c r="V38" s="78">
        <f t="shared" si="10"/>
        <v>0</v>
      </c>
      <c r="W38" s="78">
        <f t="shared" si="11"/>
        <v>0</v>
      </c>
      <c r="X38" s="78">
        <f>IF(Problem!E17="Yes",1,0)</f>
        <v>0</v>
      </c>
      <c r="Y38" s="78">
        <f>IF(Problem!D17="Mandatory",$J$6,IF(Problem!D17="Highly Desirable",$J$7,IF(Problem!D17="Desirable",$J$8,0)))</f>
        <v>3</v>
      </c>
      <c r="Z38" s="78">
        <f t="shared" si="12"/>
        <v>0</v>
      </c>
      <c r="AA38" s="78">
        <f t="shared" si="13"/>
        <v>0</v>
      </c>
      <c r="AB38" s="78">
        <f>IF('Asset-Config'!E10="Yes",1,0)</f>
        <v>0</v>
      </c>
      <c r="AC38" s="78">
        <f>IF('Asset-Config'!D10="Mandatory",$J$6,IF('Asset-Config'!D10="Highly Desirable",$J$7,IF('Asset-Config'!D10="Desirable",$J$8,0)))</f>
        <v>3</v>
      </c>
      <c r="AD38" s="78">
        <f t="shared" si="14"/>
        <v>0</v>
      </c>
      <c r="AE38" s="78">
        <f t="shared" si="15"/>
        <v>0</v>
      </c>
      <c r="AF38" s="78">
        <f>IF(Knowledge!E13="Yes",1,0)</f>
        <v>0</v>
      </c>
      <c r="AG38" s="78">
        <f>IF(Knowledge!D13="Mandatory",$J$6,IF(Knowledge!D13="Highly Desirable",$J$7,IF(Knowledge!D13="Desirable",$J$8,0)))</f>
        <v>3</v>
      </c>
      <c r="AH38" s="78">
        <f t="shared" si="16"/>
        <v>0</v>
      </c>
      <c r="AI38" s="78">
        <f t="shared" si="17"/>
        <v>0</v>
      </c>
      <c r="AJ38" s="78">
        <f>IF('User Interface'!E13="Yes",1,0)</f>
        <v>0</v>
      </c>
      <c r="AK38" s="78">
        <f>IF('User Interface'!D13="Mandatory",$J$6,IF('User Interface'!D13="Highly Desirable",$J$7,IF('User Interface'!D13="Desirable",$J$8,0)))</f>
        <v>3</v>
      </c>
      <c r="AL38" s="78">
        <f t="shared" si="18"/>
        <v>0</v>
      </c>
      <c r="AM38" s="78">
        <f t="shared" si="19"/>
        <v>0</v>
      </c>
      <c r="AN38" s="78">
        <f>IF('Admin Functions'!E15="Yes",1,0)</f>
        <v>0</v>
      </c>
      <c r="AO38" s="78">
        <f>IF('Admin Functions'!D15="Mandatory",$J$6,IF('Admin Functions'!D15="Highly Desirable",$J$7,IF('Admin Functions'!D15="Desirable",$J$8,0)))</f>
        <v>3</v>
      </c>
      <c r="AP38" s="78">
        <f t="shared" si="20"/>
        <v>0</v>
      </c>
      <c r="AQ38" s="78">
        <f t="shared" si="21"/>
        <v>0</v>
      </c>
      <c r="AR38" s="78">
        <f>IF(Reporting!E12="Yes",1,0)</f>
        <v>0</v>
      </c>
      <c r="AS38" s="78">
        <f>IF(Reporting!D12="Mandatory",$J$6,IF(Reporting!D12="Highly Desirable",$J$7,IF(Reporting!D12="Desirable",$J$8,0)))</f>
        <v>3</v>
      </c>
      <c r="AT38" s="78">
        <f t="shared" si="22"/>
        <v>0</v>
      </c>
      <c r="AU38" s="78">
        <f t="shared" si="23"/>
        <v>0</v>
      </c>
      <c r="AV38" s="78">
        <f>IF('Technical Support &amp; Licensing'!E14="Yes",1,0)</f>
        <v>0</v>
      </c>
      <c r="AW38" s="78">
        <f>IF('Technical Support &amp; Licensing'!D15="Mandatory",$J$6,IF('Technical Support &amp; Licensing'!D15="Highly Desirable",$J$7,IF('Technical Support &amp; Licensing'!D15="Desirable",$J$8,0)))</f>
        <v>3</v>
      </c>
      <c r="AX38" s="78">
        <f t="shared" si="24"/>
        <v>0</v>
      </c>
      <c r="AY38" s="78" t="e">
        <f t="shared" si="25"/>
        <v>#REF!</v>
      </c>
      <c r="AZ38" s="78" t="e">
        <f>IF(Security!#REF!="Yes",1,0)</f>
        <v>#REF!</v>
      </c>
      <c r="BA38" s="78" t="e">
        <f>IF(Security!#REF!="Mandatory",$J$6,IF(Security!#REF!="Highly Desirable",$J$7,IF(Security!#REF!="Desirable",$J$8,0)))</f>
        <v>#REF!</v>
      </c>
      <c r="BB38" s="78" t="e">
        <f t="shared" si="26"/>
        <v>#REF!</v>
      </c>
    </row>
    <row r="39" spans="2:54" s="78" customFormat="1" x14ac:dyDescent="0.25">
      <c r="B39" s="78">
        <v>14</v>
      </c>
      <c r="C39" s="78">
        <f t="shared" si="1"/>
        <v>0</v>
      </c>
      <c r="D39" s="78">
        <f>IF('General Functions'!E15="Yes",1,0)</f>
        <v>0</v>
      </c>
      <c r="E39" s="78">
        <f>IF('General Functions'!D15="Mandatory",$J$6,IF('General Functions'!D15="Highly Desirable",$J$7,IF('General Functions'!D15="Desirable",$J$8,0)))</f>
        <v>3</v>
      </c>
      <c r="F39" s="78">
        <f t="shared" si="4"/>
        <v>0</v>
      </c>
      <c r="G39" s="78">
        <f t="shared" si="2"/>
        <v>0</v>
      </c>
      <c r="H39" s="78">
        <f>IF(SLA!E17="Yes",1,0)</f>
        <v>0</v>
      </c>
      <c r="I39" s="78">
        <f>IF(SLA!D17="Mandatory",$J$6,IF(SLA!D17="Highly Desirable",$J$7,IF(SLA!D17="Desirable",$J$8,0)))</f>
        <v>0</v>
      </c>
      <c r="J39" s="78">
        <f t="shared" si="5"/>
        <v>0</v>
      </c>
      <c r="K39" s="78" t="e">
        <f t="shared" si="6"/>
        <v>#REF!</v>
      </c>
      <c r="L39" s="78" t="e">
        <f>IF(Incident!#REF!="Yes",1,0)</f>
        <v>#REF!</v>
      </c>
      <c r="M39" s="78" t="e">
        <f>IF(Incident!#REF!="Mandatory",$J$6,IF(Incident!#REF!="Highly Desirable",$J$7,IF(Incident!#REF!="Desirable",$J$8,0)))</f>
        <v>#REF!</v>
      </c>
      <c r="N39" s="78" t="e">
        <f t="shared" si="7"/>
        <v>#REF!</v>
      </c>
      <c r="O39" s="78" t="e">
        <f t="shared" si="3"/>
        <v>#REF!</v>
      </c>
      <c r="P39" s="78" t="e">
        <f>IF('Service Catalog'!#REF!="Yes",1,0)</f>
        <v>#REF!</v>
      </c>
      <c r="Q39" s="78" t="e">
        <f>IF('Service Catalog'!#REF!="Mandatory",$J$6,IF('Service Catalog'!#REF!="Highly Desirable",$J$7,IF('Service Catalog'!#REF!="Desirable",$J$8,0)))</f>
        <v>#REF!</v>
      </c>
      <c r="R39" s="78" t="e">
        <f t="shared" si="8"/>
        <v>#REF!</v>
      </c>
      <c r="S39" s="78">
        <f t="shared" si="9"/>
        <v>0</v>
      </c>
      <c r="T39" s="78">
        <f>IF(Change!E7="Yes",1,0)</f>
        <v>0</v>
      </c>
      <c r="U39" s="78">
        <f>IF(Change!D7="Mandatory",$J$6,IF(Change!D7="Highly Desirable",$J$7,IF(Change!D7="Desirable",$J$8,0)))</f>
        <v>3</v>
      </c>
      <c r="V39" s="78">
        <f t="shared" si="10"/>
        <v>0</v>
      </c>
      <c r="W39" s="78">
        <f t="shared" si="11"/>
        <v>0</v>
      </c>
      <c r="X39" s="78">
        <f>IF(Problem!E18="Yes",1,0)</f>
        <v>0</v>
      </c>
      <c r="Y39" s="78">
        <f>IF(Problem!D18="Mandatory",$J$6,IF(Problem!D18="Highly Desirable",$J$7,IF(Problem!D18="Desirable",$J$8,0)))</f>
        <v>3</v>
      </c>
      <c r="Z39" s="78">
        <f t="shared" si="12"/>
        <v>0</v>
      </c>
      <c r="AA39" s="78">
        <f t="shared" si="13"/>
        <v>0</v>
      </c>
      <c r="AB39" s="78">
        <f>IF('Asset-Config'!E11="Yes",1,0)</f>
        <v>0</v>
      </c>
      <c r="AC39" s="78">
        <f>IF('Asset-Config'!D11="Mandatory",$J$6,IF('Asset-Config'!D11="Highly Desirable",$J$7,IF('Asset-Config'!D11="Desirable",$J$8,0)))</f>
        <v>3</v>
      </c>
      <c r="AD39" s="78">
        <f t="shared" si="14"/>
        <v>0</v>
      </c>
      <c r="AE39" s="78">
        <f t="shared" si="15"/>
        <v>0</v>
      </c>
      <c r="AF39" s="78">
        <f>IF(Knowledge!E14="Yes",1,0)</f>
        <v>0</v>
      </c>
      <c r="AG39" s="78">
        <f>IF(Knowledge!D14="Mandatory",$J$6,IF(Knowledge!D14="Highly Desirable",$J$7,IF(Knowledge!D14="Desirable",$J$8,0)))</f>
        <v>3</v>
      </c>
      <c r="AH39" s="78">
        <f t="shared" si="16"/>
        <v>0</v>
      </c>
      <c r="AI39" s="78">
        <f t="shared" si="17"/>
        <v>0</v>
      </c>
      <c r="AJ39" s="78">
        <f>IF('User Interface'!E14="Yes",1,0)</f>
        <v>0</v>
      </c>
      <c r="AK39" s="78">
        <f>IF('User Interface'!D14="Mandatory",$J$6,IF('User Interface'!D14="Highly Desirable",$J$7,IF('User Interface'!D14="Desirable",$J$8,0)))</f>
        <v>3</v>
      </c>
      <c r="AL39" s="78">
        <f t="shared" si="18"/>
        <v>0</v>
      </c>
      <c r="AM39" s="78">
        <f t="shared" si="19"/>
        <v>0</v>
      </c>
      <c r="AN39" s="78">
        <f>IF('Admin Functions'!E16="Yes",1,0)</f>
        <v>0</v>
      </c>
      <c r="AO39" s="78">
        <f>IF('Admin Functions'!D16="Mandatory",$J$6,IF('Admin Functions'!D16="Highly Desirable",$J$7,IF('Admin Functions'!D16="Desirable",$J$8,0)))</f>
        <v>0</v>
      </c>
      <c r="AP39" s="78">
        <f t="shared" si="20"/>
        <v>0</v>
      </c>
      <c r="AQ39" s="78">
        <f t="shared" si="21"/>
        <v>0</v>
      </c>
      <c r="AR39" s="78">
        <f>IF(Reporting!E18="Yes",1,0)</f>
        <v>0</v>
      </c>
      <c r="AS39" s="78">
        <f>IF(Reporting!D18="Mandatory",$J$6,IF(Reporting!D18="Highly Desirable",$J$7,IF(Reporting!D18="Desirable",$J$8,0)))</f>
        <v>3</v>
      </c>
      <c r="AT39" s="78">
        <f t="shared" si="22"/>
        <v>0</v>
      </c>
      <c r="AU39" s="78">
        <f t="shared" si="23"/>
        <v>0</v>
      </c>
      <c r="AV39" s="78">
        <f>IF('Technical Support &amp; Licensing'!E15="Yes",1,0)</f>
        <v>0</v>
      </c>
      <c r="AW39" s="78">
        <f>IF('Technical Support &amp; Licensing'!D16="Mandatory",$J$6,IF('Technical Support &amp; Licensing'!D16="Highly Desirable",$J$7,IF('Technical Support &amp; Licensing'!D16="Desirable",$J$8,0)))</f>
        <v>0</v>
      </c>
      <c r="AX39" s="78">
        <f t="shared" si="24"/>
        <v>0</v>
      </c>
      <c r="AY39" s="78">
        <f t="shared" si="25"/>
        <v>0</v>
      </c>
      <c r="AZ39" s="78">
        <f>IF(Security!E12="Yes",1,0)</f>
        <v>0</v>
      </c>
      <c r="BA39" s="78">
        <f>IF(Security!D12="Mandatory",$J$6,IF(Security!D12="Highly Desirable",$J$7,IF(Security!D12="Desirable",$J$8,0)))</f>
        <v>3</v>
      </c>
      <c r="BB39" s="78">
        <f t="shared" si="26"/>
        <v>0</v>
      </c>
    </row>
    <row r="40" spans="2:54" s="78" customFormat="1" x14ac:dyDescent="0.25">
      <c r="B40" s="78">
        <v>15</v>
      </c>
      <c r="C40" s="78" t="e">
        <f t="shared" si="1"/>
        <v>#REF!</v>
      </c>
      <c r="D40" s="78" t="e">
        <f>IF('General Functions'!#REF!="Yes",1,0)</f>
        <v>#REF!</v>
      </c>
      <c r="E40" s="78" t="e">
        <f>IF('General Functions'!#REF!="Mandatory",$J$6,IF('General Functions'!#REF!="Highly Desirable",$J$7,IF('General Functions'!#REF!="Desirable",$J$8,0)))</f>
        <v>#REF!</v>
      </c>
      <c r="F40" s="78" t="e">
        <f t="shared" si="4"/>
        <v>#REF!</v>
      </c>
      <c r="G40" s="78">
        <f t="shared" si="2"/>
        <v>0</v>
      </c>
      <c r="H40" s="78">
        <f>IF(SLA!E18="Yes",1,0)</f>
        <v>0</v>
      </c>
      <c r="I40" s="78">
        <f>IF(SLA!D18="Mandatory",$J$6,IF(SLA!D18="Highly Desirable",$J$7,IF(SLA!D18="Desirable",$J$8,0)))</f>
        <v>0</v>
      </c>
      <c r="J40" s="78">
        <f t="shared" si="5"/>
        <v>0</v>
      </c>
      <c r="K40" s="78" t="e">
        <f t="shared" si="6"/>
        <v>#REF!</v>
      </c>
      <c r="L40" s="78" t="e">
        <f>IF(Incident!#REF!="Yes",1,0)</f>
        <v>#REF!</v>
      </c>
      <c r="M40" s="78">
        <f>IF(Incident!D49="Mandatory",$J$6,IF(Incident!D49="Highly Desirable",$J$7,IF(Incident!D49="Desirable",$J$8,0)))</f>
        <v>0</v>
      </c>
      <c r="N40" s="78" t="e">
        <f t="shared" si="7"/>
        <v>#REF!</v>
      </c>
      <c r="O40" s="78" t="e">
        <f t="shared" si="3"/>
        <v>#REF!</v>
      </c>
      <c r="P40" s="78" t="e">
        <f>IF('Service Catalog'!#REF!="Yes",1,0)</f>
        <v>#REF!</v>
      </c>
      <c r="Q40" s="78" t="e">
        <f>IF('Service Catalog'!#REF!="Mandatory",$J$6,IF('Service Catalog'!#REF!="Highly Desirable",$J$7,IF('Service Catalog'!#REF!="Desirable",$J$8,0)))</f>
        <v>#REF!</v>
      </c>
      <c r="R40" s="78" t="e">
        <f t="shared" si="8"/>
        <v>#REF!</v>
      </c>
      <c r="S40" s="78" t="e">
        <f t="shared" si="9"/>
        <v>#REF!</v>
      </c>
      <c r="T40" s="78" t="e">
        <f>IF(Change!#REF!="Yes",1,0)</f>
        <v>#REF!</v>
      </c>
      <c r="U40" s="78" t="e">
        <f>IF(Change!#REF!="Mandatory",$J$6,IF(Change!#REF!="Highly Desirable",$J$7,IF(Change!#REF!="Desirable",$J$8,0)))</f>
        <v>#REF!</v>
      </c>
      <c r="V40" s="78" t="e">
        <f t="shared" si="10"/>
        <v>#REF!</v>
      </c>
      <c r="W40" s="78" t="e">
        <f t="shared" si="11"/>
        <v>#REF!</v>
      </c>
      <c r="X40" s="78" t="e">
        <f>IF(Problem!#REF!="Yes",1,0)</f>
        <v>#REF!</v>
      </c>
      <c r="Y40" s="78" t="e">
        <f>IF(Problem!#REF!="Mandatory",$J$6,IF(Problem!#REF!="Highly Desirable",$J$7,IF(Problem!#REF!="Desirable",$J$8,0)))</f>
        <v>#REF!</v>
      </c>
      <c r="Z40" s="78" t="e">
        <f t="shared" si="12"/>
        <v>#REF!</v>
      </c>
      <c r="AA40" s="78">
        <f t="shared" si="13"/>
        <v>0</v>
      </c>
      <c r="AB40" s="78">
        <f>IF('Asset-Config'!E12="Yes",1,0)</f>
        <v>0</v>
      </c>
      <c r="AC40" s="78">
        <f>IF('Asset-Config'!D12="Mandatory",$J$6,IF('Asset-Config'!D12="Highly Desirable",$J$7,IF('Asset-Config'!D12="Desirable",$J$8,0)))</f>
        <v>3</v>
      </c>
      <c r="AD40" s="78">
        <f t="shared" si="14"/>
        <v>0</v>
      </c>
      <c r="AE40" s="78">
        <f t="shared" si="15"/>
        <v>0</v>
      </c>
      <c r="AF40" s="78">
        <f>IF(Knowledge!E15="Yes",1,0)</f>
        <v>0</v>
      </c>
      <c r="AG40" s="78">
        <f>IF(Knowledge!D15="Mandatory",$J$6,IF(Knowledge!D15="Highly Desirable",$J$7,IF(Knowledge!D15="Desirable",$J$8,0)))</f>
        <v>3</v>
      </c>
      <c r="AH40" s="78">
        <f t="shared" si="16"/>
        <v>0</v>
      </c>
      <c r="AI40" s="78">
        <f t="shared" si="17"/>
        <v>0</v>
      </c>
      <c r="AJ40" s="78">
        <f>IF('User Interface'!E16="Yes",1,0)</f>
        <v>0</v>
      </c>
      <c r="AK40" s="78">
        <f>IF('User Interface'!D16="Mandatory",$J$6,IF('User Interface'!D16="Highly Desirable",$J$7,IF('User Interface'!D16="Desirable",$J$8,0)))</f>
        <v>0</v>
      </c>
      <c r="AL40" s="78">
        <f t="shared" si="18"/>
        <v>0</v>
      </c>
      <c r="AM40" s="78" t="e">
        <f t="shared" si="19"/>
        <v>#REF!</v>
      </c>
      <c r="AN40" s="78" t="e">
        <f>IF('Admin Functions'!#REF!="Yes",1,0)</f>
        <v>#REF!</v>
      </c>
      <c r="AO40" s="78" t="e">
        <f>IF('Admin Functions'!#REF!="Mandatory",$J$6,IF('Admin Functions'!#REF!="Highly Desirable",$J$7,IF('Admin Functions'!#REF!="Desirable",$J$8,0)))</f>
        <v>#REF!</v>
      </c>
      <c r="AP40" s="78" t="e">
        <f t="shared" si="20"/>
        <v>#REF!</v>
      </c>
      <c r="AQ40" s="78" t="e">
        <f t="shared" si="21"/>
        <v>#REF!</v>
      </c>
      <c r="AR40" s="78" t="e">
        <f>IF(Reporting!#REF!="Yes",1,0)</f>
        <v>#REF!</v>
      </c>
      <c r="AS40" s="78" t="e">
        <f>IF(Reporting!#REF!="Mandatory",$J$6,IF(Reporting!#REF!="Highly Desirable",$J$7,IF(Reporting!#REF!="Desirable",$J$8,0)))</f>
        <v>#REF!</v>
      </c>
      <c r="AT40" s="78" t="e">
        <f t="shared" si="22"/>
        <v>#REF!</v>
      </c>
      <c r="AU40" s="78">
        <f t="shared" si="23"/>
        <v>0</v>
      </c>
      <c r="AV40" s="78">
        <f>IF('Technical Support &amp; Licensing'!E16="Yes",1,0)</f>
        <v>0</v>
      </c>
      <c r="AW40" s="78">
        <f>IF('Technical Support &amp; Licensing'!D17="Mandatory",$J$6,IF('Technical Support &amp; Licensing'!D17="Highly Desirable",$J$7,IF('Technical Support &amp; Licensing'!D17="Desirable",$J$8,0)))</f>
        <v>0</v>
      </c>
      <c r="AX40" s="78">
        <f t="shared" si="24"/>
        <v>0</v>
      </c>
      <c r="AY40" s="78">
        <f t="shared" si="25"/>
        <v>0</v>
      </c>
      <c r="AZ40" s="78">
        <f>IF(Security!E13="Yes",1,0)</f>
        <v>0</v>
      </c>
      <c r="BA40" s="78">
        <f>IF(Security!D13="Mandatory",$J$6,IF(Security!D13="Highly Desirable",$J$7,IF(Security!D13="Desirable",$J$8,0)))</f>
        <v>3</v>
      </c>
      <c r="BB40" s="78">
        <f t="shared" si="26"/>
        <v>0</v>
      </c>
    </row>
    <row r="41" spans="2:54" s="78" customFormat="1" x14ac:dyDescent="0.25">
      <c r="B41" s="78">
        <v>16</v>
      </c>
      <c r="C41" s="78">
        <f t="shared" si="1"/>
        <v>0</v>
      </c>
      <c r="D41" s="78">
        <f>IF('General Functions'!E16="Yes",1,0)</f>
        <v>0</v>
      </c>
      <c r="E41" s="78">
        <f>IF('General Functions'!D16="Mandatory",$J$6,IF('General Functions'!D16="Highly Desirable",$J$7,IF('General Functions'!D16="Desirable",$J$8,0)))</f>
        <v>0</v>
      </c>
      <c r="F41" s="78">
        <f t="shared" si="4"/>
        <v>0</v>
      </c>
      <c r="G41" s="78">
        <f t="shared" si="2"/>
        <v>0</v>
      </c>
      <c r="H41" s="78">
        <f>IF(SLA!E19="Yes",1,0)</f>
        <v>0</v>
      </c>
      <c r="I41" s="78">
        <f>IF(SLA!D19="Mandatory",$J$6,IF(SLA!D19="Highly Desirable",$J$7,IF(SLA!D19="Desirable",$J$8,0)))</f>
        <v>0</v>
      </c>
      <c r="J41" s="78">
        <f t="shared" si="5"/>
        <v>0</v>
      </c>
      <c r="K41" s="78">
        <f t="shared" si="6"/>
        <v>0</v>
      </c>
      <c r="L41" s="78">
        <f>IF(Incident!E56="Yes",1,0)</f>
        <v>0</v>
      </c>
      <c r="M41" s="78">
        <f>IF(Incident!D50="Mandatory",$J$6,IF(Incident!D50="Highly Desirable",$J$7,IF(Incident!D50="Desirable",$J$8,0)))</f>
        <v>0</v>
      </c>
      <c r="N41" s="78">
        <f t="shared" si="7"/>
        <v>0</v>
      </c>
      <c r="O41" s="78">
        <f t="shared" si="3"/>
        <v>0</v>
      </c>
      <c r="P41" s="78">
        <f>IF('Service Catalog'!E12="Yes",1,0)</f>
        <v>0</v>
      </c>
      <c r="Q41" s="78">
        <f>IF('Service Catalog'!D12="Mandatory",$J$6,IF('Service Catalog'!D12="Highly Desirable",$J$7,IF('Service Catalog'!D12="Desirable",$J$8,0)))</f>
        <v>0</v>
      </c>
      <c r="R41" s="78">
        <f t="shared" si="8"/>
        <v>0</v>
      </c>
      <c r="S41" s="78" t="e">
        <f t="shared" si="9"/>
        <v>#REF!</v>
      </c>
      <c r="T41" s="78" t="e">
        <f>IF(Change!#REF!="Yes",1,0)</f>
        <v>#REF!</v>
      </c>
      <c r="U41" s="78" t="e">
        <f>IF(Change!#REF!="Mandatory",$J$6,IF(Change!#REF!="Highly Desirable",$J$7,IF(Change!#REF!="Desirable",$J$8,0)))</f>
        <v>#REF!</v>
      </c>
      <c r="V41" s="78" t="e">
        <f t="shared" si="10"/>
        <v>#REF!</v>
      </c>
      <c r="W41" s="78">
        <f t="shared" si="11"/>
        <v>0</v>
      </c>
      <c r="X41" s="78">
        <f>IF(Problem!E19="Yes",1,0)</f>
        <v>0</v>
      </c>
      <c r="Y41" s="78">
        <f>IF(Problem!D19="Mandatory",$J$6,IF(Problem!D19="Highly Desirable",$J$7,IF(Problem!D19="Desirable",$J$8,0)))</f>
        <v>0</v>
      </c>
      <c r="Z41" s="78">
        <f t="shared" si="12"/>
        <v>0</v>
      </c>
      <c r="AA41" s="78">
        <f t="shared" si="13"/>
        <v>0</v>
      </c>
      <c r="AB41" s="78">
        <f>IF('Asset-Config'!E14="Yes",1,0)</f>
        <v>0</v>
      </c>
      <c r="AC41" s="78">
        <f>IF('Asset-Config'!D14="Mandatory",$J$6,IF('Asset-Config'!D14="Highly Desirable",$J$7,IF('Asset-Config'!D14="Desirable",$J$8,0)))</f>
        <v>0</v>
      </c>
      <c r="AD41" s="78">
        <f t="shared" si="14"/>
        <v>0</v>
      </c>
      <c r="AE41" s="78" t="e">
        <f t="shared" si="15"/>
        <v>#REF!</v>
      </c>
      <c r="AF41" s="78" t="e">
        <f>IF(Knowledge!#REF!="Yes",1,0)</f>
        <v>#REF!</v>
      </c>
      <c r="AG41" s="78" t="e">
        <f>IF(Knowledge!#REF!="Mandatory",$J$6,IF(Knowledge!#REF!="Highly Desirable",$J$7,IF(Knowledge!#REF!="Desirable",$J$8,0)))</f>
        <v>#REF!</v>
      </c>
      <c r="AH41" s="78" t="e">
        <f t="shared" si="16"/>
        <v>#REF!</v>
      </c>
      <c r="AI41" s="78">
        <f t="shared" si="17"/>
        <v>0</v>
      </c>
      <c r="AJ41" s="78">
        <f>IF('User Interface'!E17="Yes",1,0)</f>
        <v>0</v>
      </c>
      <c r="AK41" s="78">
        <f>IF('User Interface'!D17="Mandatory",$J$6,IF('User Interface'!D17="Highly Desirable",$J$7,IF('User Interface'!D17="Desirable",$J$8,0)))</f>
        <v>0</v>
      </c>
      <c r="AL41" s="78">
        <f t="shared" si="18"/>
        <v>0</v>
      </c>
      <c r="AM41" s="78">
        <f t="shared" si="19"/>
        <v>0</v>
      </c>
      <c r="AN41" s="78">
        <f>IF('Admin Functions'!E17="Yes",1,0)</f>
        <v>0</v>
      </c>
      <c r="AO41" s="78">
        <f>IF('Admin Functions'!D17="Mandatory",$J$6,IF('Admin Functions'!D17="Highly Desirable",$J$7,IF('Admin Functions'!D17="Desirable",$J$8,0)))</f>
        <v>0</v>
      </c>
      <c r="AP41" s="78">
        <f t="shared" si="20"/>
        <v>0</v>
      </c>
      <c r="AQ41" s="78" t="e">
        <f t="shared" si="21"/>
        <v>#REF!</v>
      </c>
      <c r="AR41" s="78" t="e">
        <f>IF(Reporting!#REF!="Yes",1,0)</f>
        <v>#REF!</v>
      </c>
      <c r="AS41" s="78" t="e">
        <f>IF(Reporting!#REF!="Mandatory",$J$6,IF(Reporting!#REF!="Highly Desirable",$J$7,IF(Reporting!#REF!="Desirable",$J$8,0)))</f>
        <v>#REF!</v>
      </c>
      <c r="AT41" s="78" t="e">
        <f t="shared" si="22"/>
        <v>#REF!</v>
      </c>
      <c r="AU41" s="78">
        <f t="shared" si="23"/>
        <v>0</v>
      </c>
      <c r="AV41" s="78">
        <f>IF('Technical Support &amp; Licensing'!E17="Yes",1,0)</f>
        <v>0</v>
      </c>
      <c r="AW41" s="78">
        <f>IF('Technical Support &amp; Licensing'!D18="Mandatory",$J$6,IF('Technical Support &amp; Licensing'!D18="Highly Desirable",$J$7,IF('Technical Support &amp; Licensing'!D18="Desirable",$J$8,0)))</f>
        <v>0</v>
      </c>
      <c r="AX41" s="78">
        <f t="shared" si="24"/>
        <v>0</v>
      </c>
      <c r="AY41" s="78">
        <f t="shared" si="25"/>
        <v>0</v>
      </c>
      <c r="AZ41" s="78">
        <f>IF(Security!E15="Yes",1,0)</f>
        <v>0</v>
      </c>
      <c r="BA41" s="78">
        <f>IF(Security!D15="Mandatory",$J$6,IF(Security!D15="Highly Desirable",$J$7,IF(Security!D15="Desirable",$J$8,0)))</f>
        <v>0</v>
      </c>
      <c r="BB41" s="78">
        <f t="shared" si="26"/>
        <v>0</v>
      </c>
    </row>
    <row r="42" spans="2:54" s="78" customFormat="1" x14ac:dyDescent="0.25">
      <c r="B42" s="78">
        <v>17</v>
      </c>
      <c r="C42" s="78">
        <f t="shared" si="1"/>
        <v>0</v>
      </c>
      <c r="D42" s="78">
        <f>IF('General Functions'!E17="Yes",1,0)</f>
        <v>0</v>
      </c>
      <c r="E42" s="78">
        <f>IF('General Functions'!D17="Mandatory",$J$6,IF('General Functions'!D17="Highly Desirable",$J$7,IF('General Functions'!D17="Desirable",$J$8,0)))</f>
        <v>0</v>
      </c>
      <c r="F42" s="78">
        <f t="shared" si="4"/>
        <v>0</v>
      </c>
      <c r="K42" s="78" t="e">
        <f t="shared" si="6"/>
        <v>#REF!</v>
      </c>
      <c r="L42" s="78" t="e">
        <f>IF(Incident!#REF!="Yes",1,0)</f>
        <v>#REF!</v>
      </c>
      <c r="M42" s="78">
        <f>IF(Incident!D51="Mandatory",$J$6,IF(Incident!D51="Highly Desirable",$J$7,IF(Incident!D51="Desirable",$J$8,0)))</f>
        <v>0</v>
      </c>
      <c r="N42" s="78" t="e">
        <f t="shared" si="7"/>
        <v>#REF!</v>
      </c>
      <c r="O42" s="78">
        <f t="shared" si="3"/>
        <v>0</v>
      </c>
      <c r="P42" s="78">
        <f>IF('Service Catalog'!E13="Yes",1,0)</f>
        <v>0</v>
      </c>
      <c r="Q42" s="78">
        <f>IF('Service Catalog'!D13="Mandatory",$J$6,IF('Service Catalog'!D13="Highly Desirable",$J$7,IF('Service Catalog'!D13="Desirable",$J$8,0)))</f>
        <v>1</v>
      </c>
      <c r="R42" s="78">
        <f t="shared" si="8"/>
        <v>0</v>
      </c>
      <c r="S42" s="78">
        <f t="shared" si="9"/>
        <v>0</v>
      </c>
      <c r="T42" s="78">
        <f>IF(Change!E8="Yes",1,0)</f>
        <v>0</v>
      </c>
      <c r="U42" s="78">
        <f>IF(Change!D8="Mandatory",$J$6,IF(Change!D8="Highly Desirable",$J$7,IF(Change!D8="Desirable",$J$8,0)))</f>
        <v>3</v>
      </c>
      <c r="V42" s="78">
        <f t="shared" si="10"/>
        <v>0</v>
      </c>
      <c r="W42" s="78">
        <f t="shared" si="11"/>
        <v>0</v>
      </c>
      <c r="X42" s="78">
        <f>IF(Problem!E20="Yes",1,0)</f>
        <v>0</v>
      </c>
      <c r="Y42" s="78">
        <f>IF(Problem!D20="Mandatory",$J$6,IF(Problem!D20="Highly Desirable",$J$7,IF(Problem!D20="Desirable",$J$8,0)))</f>
        <v>0</v>
      </c>
      <c r="Z42" s="78">
        <f t="shared" si="12"/>
        <v>0</v>
      </c>
      <c r="AA42" s="78">
        <f t="shared" si="13"/>
        <v>0</v>
      </c>
      <c r="AB42" s="78">
        <f>IF('Asset-Config'!E15="Yes",1,0)</f>
        <v>0</v>
      </c>
      <c r="AC42" s="78">
        <f>IF('Asset-Config'!D15="Mandatory",$J$6,IF('Asset-Config'!D15="Highly Desirable",$J$7,IF('Asset-Config'!D15="Desirable",$J$8,0)))</f>
        <v>0</v>
      </c>
      <c r="AD42" s="78">
        <f t="shared" si="14"/>
        <v>0</v>
      </c>
      <c r="AE42" s="78">
        <f t="shared" si="15"/>
        <v>0</v>
      </c>
      <c r="AF42" s="78">
        <f>IF(Knowledge!E16="Yes",1,0)</f>
        <v>0</v>
      </c>
      <c r="AG42" s="78">
        <f>IF(Knowledge!D16="Mandatory",$J$6,IF(Knowledge!D16="Highly Desirable",$J$7,IF(Knowledge!D16="Desirable",$J$8,0)))</f>
        <v>3</v>
      </c>
      <c r="AH42" s="78">
        <f t="shared" si="16"/>
        <v>0</v>
      </c>
      <c r="AI42" s="78" t="e">
        <f t="shared" si="17"/>
        <v>#REF!</v>
      </c>
      <c r="AJ42" s="78" t="e">
        <f>IF('User Interface'!#REF!="Yes",1,0)</f>
        <v>#REF!</v>
      </c>
      <c r="AK42" s="78" t="e">
        <f>IF('User Interface'!#REF!="Mandatory",$J$6,IF('User Interface'!#REF!="Highly Desirable",$J$7,IF('User Interface'!#REF!="Desirable",$J$8,0)))</f>
        <v>#REF!</v>
      </c>
      <c r="AL42" s="78" t="e">
        <f t="shared" si="18"/>
        <v>#REF!</v>
      </c>
      <c r="AM42" s="78" t="e">
        <f t="shared" si="19"/>
        <v>#REF!</v>
      </c>
      <c r="AN42" s="78" t="e">
        <f>IF('Admin Functions'!#REF!="Yes",1,0)</f>
        <v>#REF!</v>
      </c>
      <c r="AO42" s="78" t="e">
        <f>IF('Admin Functions'!#REF!="Mandatory",$J$6,IF('Admin Functions'!#REF!="Highly Desirable",$J$7,IF('Admin Functions'!#REF!="Desirable",$J$8,0)))</f>
        <v>#REF!</v>
      </c>
      <c r="AP42" s="78" t="e">
        <f t="shared" si="20"/>
        <v>#REF!</v>
      </c>
      <c r="AQ42" s="78" t="e">
        <f t="shared" si="21"/>
        <v>#REF!</v>
      </c>
      <c r="AR42" s="78" t="e">
        <f>IF(Reporting!#REF!="Yes",1,0)</f>
        <v>#REF!</v>
      </c>
      <c r="AS42" s="78" t="e">
        <f>IF(Reporting!#REF!="Mandatory",$J$6,IF(Reporting!#REF!="Highly Desirable",$J$7,IF(Reporting!#REF!="Desirable",$J$8,0)))</f>
        <v>#REF!</v>
      </c>
      <c r="AT42" s="78" t="e">
        <f t="shared" si="22"/>
        <v>#REF!</v>
      </c>
      <c r="AU42" s="78" t="e">
        <f t="shared" si="23"/>
        <v>#REF!</v>
      </c>
      <c r="AV42" s="78">
        <f>IF('Technical Support &amp; Licensing'!E18="Yes",1,0)</f>
        <v>0</v>
      </c>
      <c r="AW42" s="78" t="e">
        <f>IF('Technical Support &amp; Licensing'!#REF!="Mandatory",$J$6,IF('Technical Support &amp; Licensing'!#REF!="Highly Desirable",$J$7,IF('Technical Support &amp; Licensing'!#REF!="Desirable",$J$8,0)))</f>
        <v>#REF!</v>
      </c>
      <c r="AX42" s="78" t="e">
        <f t="shared" si="24"/>
        <v>#REF!</v>
      </c>
      <c r="AY42" s="78">
        <f t="shared" si="25"/>
        <v>0</v>
      </c>
      <c r="AZ42" s="78">
        <f>IF(Security!E16="Yes",1,0)</f>
        <v>0</v>
      </c>
      <c r="BA42" s="78">
        <f>IF(Security!D16="Mandatory",$J$6,IF(Security!D16="Highly Desirable",$J$7,IF(Security!D16="Desirable",$J$8,0)))</f>
        <v>0</v>
      </c>
      <c r="BB42" s="78">
        <f t="shared" si="26"/>
        <v>0</v>
      </c>
    </row>
    <row r="43" spans="2:54" s="78" customFormat="1" x14ac:dyDescent="0.25">
      <c r="B43" s="78">
        <v>18</v>
      </c>
      <c r="C43" s="78">
        <f t="shared" si="1"/>
        <v>0</v>
      </c>
      <c r="D43" s="78">
        <f>IF('General Functions'!E18="Yes",1,0)</f>
        <v>0</v>
      </c>
      <c r="E43" s="78">
        <f>IF('General Functions'!D18="Mandatory",$J$6,IF('General Functions'!D18="Highly Desirable",$J$7,IF('General Functions'!D18="Desirable",$J$8,0)))</f>
        <v>0</v>
      </c>
      <c r="F43" s="78">
        <f t="shared" si="4"/>
        <v>0</v>
      </c>
      <c r="K43" s="78" t="e">
        <f t="shared" si="6"/>
        <v>#REF!</v>
      </c>
      <c r="L43" s="78">
        <f>IF(Incident!E5="Yes",1,0)</f>
        <v>0</v>
      </c>
      <c r="M43" s="78" t="e">
        <f>IF(Incident!#REF!="Mandatory",$J$6,IF(Incident!#REF!="Highly Desirable",$J$7,IF(Incident!#REF!="Desirable",$J$8,0)))</f>
        <v>#REF!</v>
      </c>
      <c r="N43" s="78" t="e">
        <f t="shared" si="7"/>
        <v>#REF!</v>
      </c>
      <c r="O43" s="78" t="e">
        <f t="shared" si="3"/>
        <v>#REF!</v>
      </c>
      <c r="P43" s="78" t="e">
        <f>IF('Service Catalog'!#REF!="Yes",1,0)</f>
        <v>#REF!</v>
      </c>
      <c r="Q43" s="78" t="e">
        <f>IF('Service Catalog'!#REF!="Mandatory",$J$6,IF('Service Catalog'!#REF!="Highly Desirable",$J$7,IF('Service Catalog'!#REF!="Desirable",$J$8,0)))</f>
        <v>#REF!</v>
      </c>
      <c r="R43" s="78" t="e">
        <f t="shared" si="8"/>
        <v>#REF!</v>
      </c>
      <c r="S43" s="78">
        <f t="shared" si="9"/>
        <v>0</v>
      </c>
      <c r="T43" s="78">
        <f>IF(Change!E9="Yes",1,0)</f>
        <v>0</v>
      </c>
      <c r="U43" s="78">
        <f>IF(Change!D9="Mandatory",$J$6,IF(Change!D9="Highly Desirable",$J$7,IF(Change!D9="Desirable",$J$8,0)))</f>
        <v>3</v>
      </c>
      <c r="V43" s="78">
        <f t="shared" si="10"/>
        <v>0</v>
      </c>
      <c r="W43" s="78" t="e">
        <f t="shared" si="11"/>
        <v>#REF!</v>
      </c>
      <c r="X43" s="78" t="e">
        <f>IF(Problem!#REF!="Yes",1,0)</f>
        <v>#REF!</v>
      </c>
      <c r="Y43" s="78" t="e">
        <f>IF(Problem!#REF!="Mandatory",$J$6,IF(Problem!#REF!="Highly Desirable",$J$7,IF(Problem!#REF!="Desirable",$J$8,0)))</f>
        <v>#REF!</v>
      </c>
      <c r="Z43" s="78" t="e">
        <f t="shared" si="12"/>
        <v>#REF!</v>
      </c>
      <c r="AA43" s="78">
        <f t="shared" si="13"/>
        <v>0</v>
      </c>
      <c r="AB43" s="78">
        <f>IF('Asset-Config'!E16="Yes",1,0)</f>
        <v>0</v>
      </c>
      <c r="AC43" s="78">
        <f>IF('Asset-Config'!D16="Mandatory",$J$6,IF('Asset-Config'!D16="Highly Desirable",$J$7,IF('Asset-Config'!D16="Desirable",$J$8,0)))</f>
        <v>0</v>
      </c>
      <c r="AD43" s="78">
        <f t="shared" si="14"/>
        <v>0</v>
      </c>
      <c r="AE43" s="78">
        <f t="shared" si="15"/>
        <v>0</v>
      </c>
      <c r="AF43" s="78">
        <f>IF('Self-Service'!E11="Yes",1,0)</f>
        <v>0</v>
      </c>
      <c r="AG43" s="78">
        <f>IF('Self-Service'!D11="Mandatory",$J$6,IF('Self-Service'!D11="Highly Desirable",$J$7,IF('Self-Service'!D11="Desirable",$J$8,0)))</f>
        <v>0</v>
      </c>
      <c r="AH43" s="78">
        <f t="shared" si="16"/>
        <v>0</v>
      </c>
      <c r="AI43" s="78" t="e">
        <f t="shared" si="17"/>
        <v>#REF!</v>
      </c>
      <c r="AJ43" s="78" t="e">
        <f>IF('User Interface'!#REF!="Yes",1,0)</f>
        <v>#REF!</v>
      </c>
      <c r="AK43" s="78" t="e">
        <f>IF('User Interface'!#REF!="Mandatory",$J$6,IF('User Interface'!#REF!="Highly Desirable",$J$7,IF('User Interface'!#REF!="Desirable",$J$8,0)))</f>
        <v>#REF!</v>
      </c>
      <c r="AL43" s="78" t="e">
        <f t="shared" si="18"/>
        <v>#REF!</v>
      </c>
      <c r="AM43" s="78">
        <f t="shared" si="19"/>
        <v>0</v>
      </c>
      <c r="AN43" s="78">
        <f>IF('Project Management'!E25="Yes",1,0)</f>
        <v>0</v>
      </c>
      <c r="AO43" s="78">
        <f>IF('Project Management'!D25="Mandatory",$J$6,IF('Project Management'!D25="Highly Desirable",$J$7,IF('Project Management'!D25="Desirable",$J$8,0)))</f>
        <v>1</v>
      </c>
      <c r="AP43" s="78">
        <f t="shared" si="20"/>
        <v>0</v>
      </c>
      <c r="AQ43" s="78">
        <f t="shared" si="21"/>
        <v>0</v>
      </c>
      <c r="AR43" s="78">
        <f>IF(Reporting!E21="Yes",1,0)</f>
        <v>0</v>
      </c>
      <c r="AS43" s="78">
        <f>IF(Reporting!D21="Mandatory",$J$6,IF(Reporting!D21="Highly Desirable",$J$7,IF(Reporting!D21="Desirable",$J$8,0)))</f>
        <v>0</v>
      </c>
      <c r="AT43" s="78">
        <f t="shared" si="22"/>
        <v>0</v>
      </c>
      <c r="AU43" s="78" t="e">
        <f t="shared" si="23"/>
        <v>#REF!</v>
      </c>
      <c r="AV43" s="78" t="e">
        <f>IF('Technical Support &amp; Licensing'!#REF!="Yes",1,0)</f>
        <v>#REF!</v>
      </c>
      <c r="AW43" s="78">
        <f>IF('Technical Support &amp; Licensing'!D19="Mandatory",$J$6,IF('Technical Support &amp; Licensing'!D19="Highly Desirable",$J$7,IF('Technical Support &amp; Licensing'!D19="Desirable",$J$8,0)))</f>
        <v>0</v>
      </c>
      <c r="AX43" s="78" t="e">
        <f t="shared" si="24"/>
        <v>#REF!</v>
      </c>
      <c r="AY43" s="78">
        <f t="shared" si="25"/>
        <v>0</v>
      </c>
      <c r="AZ43" s="78">
        <f>IF(Security!E17="Yes",1,0)</f>
        <v>0</v>
      </c>
      <c r="BA43" s="78">
        <f>IF(Security!D17="Mandatory",$J$6,IF(Security!D17="Highly Desirable",$J$7,IF(Security!D17="Desirable",$J$8,0)))</f>
        <v>0</v>
      </c>
      <c r="BB43" s="78">
        <f t="shared" si="26"/>
        <v>0</v>
      </c>
    </row>
    <row r="44" spans="2:54" s="78" customFormat="1" x14ac:dyDescent="0.25">
      <c r="B44" s="78">
        <v>19</v>
      </c>
      <c r="C44" s="78" t="e">
        <f t="shared" si="1"/>
        <v>#REF!</v>
      </c>
      <c r="D44" s="78" t="e">
        <f>IF('General Functions'!#REF!="Yes",1,0)</f>
        <v>#REF!</v>
      </c>
      <c r="E44" s="78" t="e">
        <f>IF('General Functions'!#REF!="Mandatory",$J$6,IF('General Functions'!#REF!="Highly Desirable",$J$7,IF('General Functions'!#REF!="Desirable",$J$8,0)))</f>
        <v>#REF!</v>
      </c>
      <c r="F44" s="78" t="e">
        <f t="shared" si="4"/>
        <v>#REF!</v>
      </c>
      <c r="K44" s="78">
        <f t="shared" si="6"/>
        <v>0</v>
      </c>
      <c r="L44" s="78">
        <f>IF(Incident!E7="Yes",1,0)</f>
        <v>0</v>
      </c>
      <c r="M44" s="78">
        <f>IF(Incident!D52="Mandatory",$J$6,IF(Incident!D52="Highly Desirable",$J$7,IF(Incident!D52="Desirable",$J$8,0)))</f>
        <v>0</v>
      </c>
      <c r="N44" s="78">
        <f t="shared" si="7"/>
        <v>0</v>
      </c>
      <c r="O44" s="78">
        <f t="shared" si="3"/>
        <v>0</v>
      </c>
      <c r="P44" s="78">
        <f>IF('Service Catalog'!E14="Yes",1,0)</f>
        <v>0</v>
      </c>
      <c r="Q44" s="78">
        <f>IF('Service Catalog'!D14="Mandatory",$J$6,IF('Service Catalog'!D14="Highly Desirable",$J$7,IF('Service Catalog'!D14="Desirable",$J$8,0)))</f>
        <v>1</v>
      </c>
      <c r="R44" s="78">
        <f t="shared" si="8"/>
        <v>0</v>
      </c>
      <c r="S44" s="78">
        <f t="shared" si="9"/>
        <v>0</v>
      </c>
      <c r="T44" s="78">
        <f>IF(Change!E10="Yes",1,0)</f>
        <v>0</v>
      </c>
      <c r="U44" s="78">
        <f>IF(Change!D10="Mandatory",$J$6,IF(Change!D10="Highly Desirable",$J$7,IF(Change!D10="Desirable",$J$8,0)))</f>
        <v>3</v>
      </c>
      <c r="V44" s="78">
        <f t="shared" si="10"/>
        <v>0</v>
      </c>
      <c r="W44" s="78">
        <f t="shared" si="11"/>
        <v>0</v>
      </c>
      <c r="X44" s="78">
        <f>IF(Problem!E21="Yes",1,0)</f>
        <v>0</v>
      </c>
      <c r="Y44" s="78">
        <f>IF(Problem!D21="Mandatory",$J$6,IF(Problem!D21="Highly Desirable",$J$7,IF(Problem!D21="Desirable",$J$8,0)))</f>
        <v>0</v>
      </c>
      <c r="Z44" s="78">
        <f t="shared" si="12"/>
        <v>0</v>
      </c>
      <c r="AA44" s="78">
        <f t="shared" si="13"/>
        <v>0</v>
      </c>
      <c r="AB44" s="78">
        <f>IF('Asset-Config'!E17="Yes",1,0)</f>
        <v>0</v>
      </c>
      <c r="AC44" s="78">
        <f>IF('Asset-Config'!D17="Mandatory",$J$6,IF('Asset-Config'!D17="Highly Desirable",$J$7,IF('Asset-Config'!D17="Desirable",$J$8,0)))</f>
        <v>0</v>
      </c>
      <c r="AD44" s="78">
        <f t="shared" si="14"/>
        <v>0</v>
      </c>
      <c r="AI44" s="78" t="e">
        <f t="shared" si="17"/>
        <v>#REF!</v>
      </c>
      <c r="AJ44" s="78" t="e">
        <f>IF('User Interface'!#REF!="Yes",1,0)</f>
        <v>#REF!</v>
      </c>
      <c r="AK44" s="78" t="e">
        <f>IF('User Interface'!#REF!="Mandatory",$J$6,IF('User Interface'!#REF!="Highly Desirable",$J$7,IF('User Interface'!#REF!="Desirable",$J$8,0)))</f>
        <v>#REF!</v>
      </c>
      <c r="AL44" s="78" t="e">
        <f t="shared" si="18"/>
        <v>#REF!</v>
      </c>
      <c r="AQ44" s="78">
        <f t="shared" si="21"/>
        <v>0</v>
      </c>
      <c r="AR44" s="78">
        <f>IF(Reporting!E22="Yes",1,0)</f>
        <v>0</v>
      </c>
      <c r="AS44" s="78">
        <f>IF(Reporting!D22="Mandatory",$J$6,IF(Reporting!D22="Highly Desirable",$J$7,IF(Reporting!D22="Desirable",$J$8,0)))</f>
        <v>0</v>
      </c>
      <c r="AT44" s="78">
        <f t="shared" si="22"/>
        <v>0</v>
      </c>
      <c r="AU44" s="78" t="e">
        <f t="shared" si="23"/>
        <v>#REF!</v>
      </c>
      <c r="AV44" s="78">
        <f>IF('Technical Support &amp; Licensing'!E19="Yes",1,0)</f>
        <v>0</v>
      </c>
      <c r="AW44" s="78" t="e">
        <f>IF('Technical Support &amp; Licensing'!#REF!="Mandatory",$J$6,IF('Technical Support &amp; Licensing'!#REF!="Highly Desirable",$J$7,IF('Technical Support &amp; Licensing'!#REF!="Desirable",$J$8,0)))</f>
        <v>#REF!</v>
      </c>
      <c r="AX44" s="78" t="e">
        <f t="shared" si="24"/>
        <v>#REF!</v>
      </c>
      <c r="AY44" s="78">
        <f t="shared" si="25"/>
        <v>0</v>
      </c>
      <c r="AZ44" s="78">
        <f>IF(Security!E18="Yes",1,0)</f>
        <v>0</v>
      </c>
      <c r="BA44" s="78">
        <f>IF(Security!D18="Mandatory",$J$6,IF(Security!D18="Highly Desirable",$J$7,IF(Security!D18="Desirable",$J$8,0)))</f>
        <v>0</v>
      </c>
      <c r="BB44" s="78">
        <f t="shared" si="26"/>
        <v>0</v>
      </c>
    </row>
    <row r="45" spans="2:54" s="78" customFormat="1" x14ac:dyDescent="0.25">
      <c r="B45" s="78">
        <v>20</v>
      </c>
      <c r="C45" s="78">
        <f t="shared" si="1"/>
        <v>0</v>
      </c>
      <c r="D45" s="78">
        <f>IF('General Functions'!E19="Yes",1,0)</f>
        <v>0</v>
      </c>
      <c r="E45" s="78">
        <f>IF('General Functions'!D19="Mandatory",$J$6,IF('General Functions'!D19="Highly Desirable",$J$7,IF('General Functions'!D19="Desirable",$J$8,0)))</f>
        <v>0</v>
      </c>
      <c r="F45" s="78">
        <f t="shared" si="4"/>
        <v>0</v>
      </c>
      <c r="K45" s="78">
        <f t="shared" si="6"/>
        <v>0</v>
      </c>
      <c r="L45" s="78">
        <f>IF(Incident!E8="Yes",1,0)</f>
        <v>0</v>
      </c>
      <c r="M45" s="78">
        <f>IF(Incident!D53="Mandatory",$J$6,IF(Incident!D53="Highly Desirable",$J$7,IF(Incident!D53="Desirable",$J$8,0)))</f>
        <v>0</v>
      </c>
      <c r="N45" s="78">
        <f t="shared" si="7"/>
        <v>0</v>
      </c>
      <c r="S45" s="78">
        <f t="shared" si="9"/>
        <v>0</v>
      </c>
      <c r="T45" s="78">
        <f>IF(Change!E22="Yes",1,0)</f>
        <v>0</v>
      </c>
      <c r="U45" s="78">
        <f>IF(Change!D22="Mandatory",$J$6,IF(Change!D22="Highly Desirable",$J$7,IF(Change!D22="Desirable",$J$8,0)))</f>
        <v>1</v>
      </c>
      <c r="V45" s="78">
        <f t="shared" si="10"/>
        <v>0</v>
      </c>
      <c r="W45" s="78">
        <f t="shared" si="11"/>
        <v>0</v>
      </c>
      <c r="X45" s="78">
        <f>IF(Problem!E22="Yes",1,0)</f>
        <v>0</v>
      </c>
      <c r="Y45" s="78">
        <f>IF(Problem!D22="Mandatory",$J$6,IF(Problem!D22="Highly Desirable",$J$7,IF(Problem!D22="Desirable",$J$8,0)))</f>
        <v>0</v>
      </c>
      <c r="Z45" s="78">
        <f t="shared" si="12"/>
        <v>0</v>
      </c>
      <c r="AA45" s="78">
        <f t="shared" si="13"/>
        <v>0</v>
      </c>
      <c r="AB45" s="78">
        <f>IF('Asset-Config'!E18="Yes",1,0)</f>
        <v>0</v>
      </c>
      <c r="AC45" s="78">
        <f>IF('Asset-Config'!D18="Mandatory",$J$6,IF('Asset-Config'!D18="Highly Desirable",$J$7,IF('Asset-Config'!D18="Desirable",$J$8,0)))</f>
        <v>0</v>
      </c>
      <c r="AD45" s="78">
        <f t="shared" si="14"/>
        <v>0</v>
      </c>
      <c r="AI45" s="78">
        <f t="shared" si="17"/>
        <v>0</v>
      </c>
      <c r="AJ45" s="78">
        <f>IF('User Interface'!E15="Yes",1,0)</f>
        <v>0</v>
      </c>
      <c r="AK45" s="78">
        <f>IF('User Interface'!D15="Mandatory",$J$6,IF('User Interface'!D15="Highly Desirable",$J$7,IF('User Interface'!D15="Desirable",$J$8,0)))</f>
        <v>3</v>
      </c>
      <c r="AL45" s="78">
        <f t="shared" si="18"/>
        <v>0</v>
      </c>
      <c r="AQ45" s="78" t="e">
        <f t="shared" si="21"/>
        <v>#REF!</v>
      </c>
      <c r="AR45" s="78" t="e">
        <f>IF(Reporting!#REF!="Yes",1,0)</f>
        <v>#REF!</v>
      </c>
      <c r="AS45" s="78" t="e">
        <f>IF(Reporting!#REF!="Mandatory",$J$6,IF(Reporting!#REF!="Highly Desirable",$J$7,IF(Reporting!#REF!="Desirable",$J$8,0)))</f>
        <v>#REF!</v>
      </c>
      <c r="AT45" s="78" t="e">
        <f t="shared" si="22"/>
        <v>#REF!</v>
      </c>
      <c r="AU45" s="78" t="e">
        <f t="shared" si="23"/>
        <v>#REF!</v>
      </c>
      <c r="AV45" s="78" t="e">
        <f>IF('Technical Support &amp; Licensing'!#REF!="Yes",1,0)</f>
        <v>#REF!</v>
      </c>
      <c r="AW45" s="78" t="e">
        <f>IF('Technical Support &amp; Licensing'!#REF!="Mandatory",$J$6,IF('Technical Support &amp; Licensing'!#REF!="Highly Desirable",$J$7,IF('Technical Support &amp; Licensing'!#REF!="Desirable",$J$8,0)))</f>
        <v>#REF!</v>
      </c>
      <c r="AX45" s="78" t="e">
        <f t="shared" si="24"/>
        <v>#REF!</v>
      </c>
      <c r="AY45" s="78">
        <f t="shared" si="25"/>
        <v>0</v>
      </c>
      <c r="AZ45" s="78">
        <f>IF(Security!E19="Yes",1,0)</f>
        <v>0</v>
      </c>
      <c r="BA45" s="78">
        <f>IF(Security!D19="Mandatory",$J$6,IF(Security!D19="Highly Desirable",$J$7,IF(Security!D19="Desirable",$J$8,0)))</f>
        <v>0</v>
      </c>
      <c r="BB45" s="78">
        <f t="shared" si="26"/>
        <v>0</v>
      </c>
    </row>
    <row r="46" spans="2:54" s="78" customFormat="1" x14ac:dyDescent="0.25">
      <c r="B46" s="78">
        <v>21</v>
      </c>
      <c r="C46" s="78" t="e">
        <f t="shared" si="1"/>
        <v>#REF!</v>
      </c>
      <c r="D46" s="78" t="e">
        <f>IF('General Functions'!#REF!="Yes",1,0)</f>
        <v>#REF!</v>
      </c>
      <c r="E46" s="78" t="e">
        <f>IF('General Functions'!#REF!="Mandatory",$J$6,IF('General Functions'!#REF!="Highly Desirable",$J$7,IF('General Functions'!#REF!="Desirable",$J$8,0)))</f>
        <v>#REF!</v>
      </c>
      <c r="F46" s="78" t="e">
        <f t="shared" si="4"/>
        <v>#REF!</v>
      </c>
      <c r="K46" s="78" t="e">
        <f t="shared" si="6"/>
        <v>#REF!</v>
      </c>
      <c r="L46" s="78" t="e">
        <f>IF(Incident!#REF!="Yes",1,0)</f>
        <v>#REF!</v>
      </c>
      <c r="M46" s="78">
        <f>IF(Incident!D43="Mandatory",$J$6,IF(Incident!D43="Highly Desirable",$J$7,IF(Incident!D43="Desirable",$J$8,0)))</f>
        <v>0</v>
      </c>
      <c r="N46" s="78" t="e">
        <f t="shared" si="7"/>
        <v>#REF!</v>
      </c>
      <c r="S46" s="78">
        <f t="shared" si="9"/>
        <v>0</v>
      </c>
      <c r="T46" s="78">
        <f>IF(Change!E23="Yes",1,0)</f>
        <v>0</v>
      </c>
      <c r="U46" s="78">
        <f>IF(Change!D23="Mandatory",$J$6,IF(Change!D23="Highly Desirable",$J$7,IF(Change!D23="Desirable",$J$8,0)))</f>
        <v>1</v>
      </c>
      <c r="V46" s="78">
        <f t="shared" si="10"/>
        <v>0</v>
      </c>
      <c r="W46" s="78" t="e">
        <f t="shared" si="11"/>
        <v>#REF!</v>
      </c>
      <c r="X46" s="78" t="e">
        <f>IF(Problem!#REF!="Yes",1,0)</f>
        <v>#REF!</v>
      </c>
      <c r="Y46" s="78" t="e">
        <f>IF(Problem!#REF!="Mandatory",$J$6,IF(Problem!#REF!="Highly Desirable",$J$7,IF(Problem!#REF!="Desirable",$J$8,0)))</f>
        <v>#REF!</v>
      </c>
      <c r="Z46" s="78" t="e">
        <f t="shared" si="12"/>
        <v>#REF!</v>
      </c>
      <c r="AA46" s="78">
        <f t="shared" si="13"/>
        <v>0</v>
      </c>
      <c r="AB46" s="78">
        <f>IF('Asset-Config'!E19="Yes",1,0)</f>
        <v>0</v>
      </c>
      <c r="AC46" s="78">
        <f>IF('Asset-Config'!D19="Mandatory",$J$6,IF('Asset-Config'!D19="Highly Desirable",$J$7,IF('Asset-Config'!D19="Desirable",$J$8,0)))</f>
        <v>0</v>
      </c>
      <c r="AD46" s="78">
        <f t="shared" si="14"/>
        <v>0</v>
      </c>
      <c r="AI46" s="78">
        <f t="shared" si="17"/>
        <v>0</v>
      </c>
      <c r="AJ46" s="78">
        <f>IF('User Interface'!E18="Yes",1,0)</f>
        <v>0</v>
      </c>
      <c r="AK46" s="78">
        <f>IF('User Interface'!D18="Mandatory",$J$6,IF('User Interface'!D18="Highly Desirable",$J$7,IF('User Interface'!D18="Desirable",$J$8,0)))</f>
        <v>0</v>
      </c>
      <c r="AL46" s="78">
        <f t="shared" si="18"/>
        <v>0</v>
      </c>
      <c r="AQ46" s="78" t="e">
        <f t="shared" si="21"/>
        <v>#REF!</v>
      </c>
      <c r="AR46" s="78" t="e">
        <f>IF(Reporting!#REF!="Yes",1,0)</f>
        <v>#REF!</v>
      </c>
      <c r="AS46" s="78" t="e">
        <f>IF(Reporting!#REF!="Mandatory",$J$6,IF(Reporting!#REF!="Highly Desirable",$J$7,IF(Reporting!#REF!="Desirable",$J$8,0)))</f>
        <v>#REF!</v>
      </c>
      <c r="AT46" s="78" t="e">
        <f t="shared" si="22"/>
        <v>#REF!</v>
      </c>
      <c r="AU46" s="78" t="e">
        <f t="shared" si="23"/>
        <v>#REF!</v>
      </c>
      <c r="AV46" s="78" t="e">
        <f>IF('Technical Support &amp; Licensing'!#REF!="Yes",1,0)</f>
        <v>#REF!</v>
      </c>
      <c r="AW46" s="78">
        <f>IF('Technical Support &amp; Licensing'!D20="Mandatory",$J$6,IF('Technical Support &amp; Licensing'!D20="Highly Desirable",$J$7,IF('Technical Support &amp; Licensing'!D20="Desirable",$J$8,0)))</f>
        <v>0</v>
      </c>
      <c r="AX46" s="78" t="e">
        <f t="shared" si="24"/>
        <v>#REF!</v>
      </c>
    </row>
    <row r="47" spans="2:54" s="78" customFormat="1" x14ac:dyDescent="0.25">
      <c r="B47" s="78">
        <v>22</v>
      </c>
      <c r="C47" s="78" t="e">
        <f t="shared" si="1"/>
        <v>#REF!</v>
      </c>
      <c r="D47" s="78" t="e">
        <f>IF('General Functions'!#REF!="Yes",1,0)</f>
        <v>#REF!</v>
      </c>
      <c r="E47" s="78" t="e">
        <f>IF('General Functions'!#REF!="Mandatory",$J$6,IF('General Functions'!#REF!="Highly Desirable",$J$7,IF('General Functions'!#REF!="Desirable",$J$8,0)))</f>
        <v>#REF!</v>
      </c>
      <c r="F47" s="78" t="e">
        <f t="shared" si="4"/>
        <v>#REF!</v>
      </c>
      <c r="K47" s="78">
        <f t="shared" si="6"/>
        <v>0</v>
      </c>
      <c r="L47" s="78">
        <f>IF(Incident!E9="Yes",1,0)</f>
        <v>0</v>
      </c>
      <c r="M47" s="78">
        <f>IF(Incident!D55="Mandatory",$J$6,IF(Incident!D55="Highly Desirable",$J$7,IF(Incident!D55="Desirable",$J$8,0)))</f>
        <v>1</v>
      </c>
      <c r="N47" s="78">
        <f t="shared" si="7"/>
        <v>0</v>
      </c>
      <c r="S47" s="78">
        <f t="shared" si="9"/>
        <v>0</v>
      </c>
      <c r="T47" s="78">
        <f>IF(Change!E24="Yes",1,0)</f>
        <v>0</v>
      </c>
      <c r="U47" s="78">
        <f>IF(Change!D24="Mandatory",$J$6,IF(Change!D24="Highly Desirable",$J$7,IF(Change!D24="Desirable",$J$8,0)))</f>
        <v>1</v>
      </c>
      <c r="V47" s="78">
        <f t="shared" si="10"/>
        <v>0</v>
      </c>
      <c r="W47" s="78" t="e">
        <f t="shared" si="11"/>
        <v>#REF!</v>
      </c>
      <c r="X47" s="78" t="e">
        <f>IF(Problem!#REF!="Yes",1,0)</f>
        <v>#REF!</v>
      </c>
      <c r="Y47" s="78" t="e">
        <f>IF(Problem!#REF!="Mandatory",$J$6,IF(Problem!#REF!="Highly Desirable",$J$7,IF(Problem!#REF!="Desirable",$J$8,0)))</f>
        <v>#REF!</v>
      </c>
      <c r="Z47" s="78" t="e">
        <f t="shared" si="12"/>
        <v>#REF!</v>
      </c>
      <c r="AA47" s="78" t="e">
        <f t="shared" si="13"/>
        <v>#REF!</v>
      </c>
      <c r="AB47" s="78" t="e">
        <f>IF('Asset-Config'!#REF!="Yes",1,0)</f>
        <v>#REF!</v>
      </c>
      <c r="AC47" s="78" t="e">
        <f>IF('Asset-Config'!#REF!="Mandatory",$J$6,IF('Asset-Config'!#REF!="Highly Desirable",$J$7,IF('Asset-Config'!#REF!="Desirable",$J$8,0)))</f>
        <v>#REF!</v>
      </c>
      <c r="AD47" s="78" t="e">
        <f t="shared" si="14"/>
        <v>#REF!</v>
      </c>
      <c r="AI47" s="78">
        <f t="shared" si="17"/>
        <v>0</v>
      </c>
      <c r="AJ47" s="78">
        <f>IF('User Interface'!E19="Yes",1,0)</f>
        <v>0</v>
      </c>
      <c r="AK47" s="78">
        <f>IF('User Interface'!D19="Mandatory",$J$6,IF('User Interface'!D19="Highly Desirable",$J$7,IF('User Interface'!D19="Desirable",$J$8,0)))</f>
        <v>0</v>
      </c>
      <c r="AL47" s="78">
        <f t="shared" si="18"/>
        <v>0</v>
      </c>
      <c r="AQ47" s="78">
        <f t="shared" si="21"/>
        <v>0</v>
      </c>
      <c r="AR47" s="78">
        <f>IF(Reporting!E11="Yes",1,0)</f>
        <v>0</v>
      </c>
      <c r="AS47" s="78">
        <f>IF(Reporting!D11="Mandatory",$J$6,IF(Reporting!D11="Highly Desirable",$J$7,IF(Reporting!D11="Desirable",$J$8,0)))</f>
        <v>3</v>
      </c>
      <c r="AT47" s="78">
        <f t="shared" si="22"/>
        <v>0</v>
      </c>
      <c r="AU47" s="78" t="e">
        <f t="shared" si="23"/>
        <v>#REF!</v>
      </c>
      <c r="AV47" s="78">
        <f>IF('Technical Support &amp; Licensing'!E20="Yes",1,0)</f>
        <v>0</v>
      </c>
      <c r="AW47" s="78" t="e">
        <f>IF('Technical Support &amp; Licensing'!#REF!="Mandatory",$J$6,IF('Technical Support &amp; Licensing'!#REF!="Highly Desirable",$J$7,IF('Technical Support &amp; Licensing'!#REF!="Desirable",$J$8,0)))</f>
        <v>#REF!</v>
      </c>
      <c r="AX47" s="78" t="e">
        <f t="shared" si="24"/>
        <v>#REF!</v>
      </c>
    </row>
    <row r="48" spans="2:54" s="78" customFormat="1" x14ac:dyDescent="0.25">
      <c r="B48" s="78">
        <v>23</v>
      </c>
      <c r="C48" s="78" t="e">
        <f t="shared" si="1"/>
        <v>#REF!</v>
      </c>
      <c r="D48" s="78" t="e">
        <f>IF('General Functions'!#REF!="Yes",1,0)</f>
        <v>#REF!</v>
      </c>
      <c r="E48" s="78" t="e">
        <f>IF('General Functions'!#REF!="Mandatory",$J$6,IF('General Functions'!#REF!="Highly Desirable",$J$7,IF('General Functions'!#REF!="Desirable",$J$8,0)))</f>
        <v>#REF!</v>
      </c>
      <c r="F48" s="78" t="e">
        <f t="shared" si="4"/>
        <v>#REF!</v>
      </c>
      <c r="K48" s="78" t="e">
        <f t="shared" si="6"/>
        <v>#REF!</v>
      </c>
      <c r="L48" s="78" t="e">
        <f>IF(Incident!#REF!="Yes",1,0)</f>
        <v>#REF!</v>
      </c>
      <c r="M48" s="78" t="e">
        <f>IF(Incident!#REF!="Mandatory",$J$6,IF(Incident!#REF!="Highly Desirable",$J$7,IF(Incident!#REF!="Desirable",$J$8,0)))</f>
        <v>#REF!</v>
      </c>
      <c r="N48" s="78" t="e">
        <f t="shared" si="7"/>
        <v>#REF!</v>
      </c>
      <c r="S48" s="78">
        <f t="shared" si="9"/>
        <v>0</v>
      </c>
      <c r="T48" s="78">
        <f>IF(Change!E25="Yes",1,0)</f>
        <v>0</v>
      </c>
      <c r="U48" s="78">
        <f>IF(Change!D25="Mandatory",$J$6,IF(Change!D25="Highly Desirable",$J$7,IF(Change!D25="Desirable",$J$8,0)))</f>
        <v>1</v>
      </c>
      <c r="V48" s="78">
        <f t="shared" si="10"/>
        <v>0</v>
      </c>
      <c r="W48" s="78" t="e">
        <f t="shared" si="11"/>
        <v>#REF!</v>
      </c>
      <c r="X48" s="78" t="e">
        <f>IF(Problem!#REF!="Yes",1,0)</f>
        <v>#REF!</v>
      </c>
      <c r="Y48" s="78" t="e">
        <f>IF(Problem!#REF!="Mandatory",$J$6,IF(Problem!#REF!="Highly Desirable",$J$7,IF(Problem!#REF!="Desirable",$J$8,0)))</f>
        <v>#REF!</v>
      </c>
      <c r="Z48" s="78" t="e">
        <f t="shared" si="12"/>
        <v>#REF!</v>
      </c>
      <c r="AA48" s="78">
        <f t="shared" si="13"/>
        <v>0</v>
      </c>
      <c r="AB48" s="78">
        <f>IF('Asset-Config'!E20="Yes",1,0)</f>
        <v>0</v>
      </c>
      <c r="AC48" s="78">
        <f>IF('Asset-Config'!D20="Mandatory",$J$6,IF('Asset-Config'!D20="Highly Desirable",$J$7,IF('Asset-Config'!D20="Desirable",$J$8,0)))</f>
        <v>0</v>
      </c>
      <c r="AD48" s="78">
        <f t="shared" si="14"/>
        <v>0</v>
      </c>
      <c r="AI48" s="78">
        <f t="shared" si="17"/>
        <v>0</v>
      </c>
      <c r="AJ48" s="78">
        <f>IF('User Interface'!E20="Yes",1,0)</f>
        <v>0</v>
      </c>
      <c r="AK48" s="78">
        <f>IF('User Interface'!D20="Mandatory",$J$6,IF('User Interface'!D20="Highly Desirable",$J$7,IF('User Interface'!D20="Desirable",$J$8,0)))</f>
        <v>0</v>
      </c>
      <c r="AL48" s="78">
        <f t="shared" si="18"/>
        <v>0</v>
      </c>
      <c r="AQ48" s="78">
        <f t="shared" si="21"/>
        <v>0</v>
      </c>
      <c r="AR48" s="78">
        <f>IF(Reporting!E13="Yes",1,0)</f>
        <v>0</v>
      </c>
      <c r="AS48" s="78">
        <f>IF(Reporting!D13="Mandatory",$J$6,IF(Reporting!D13="Highly Desirable",$J$7,IF(Reporting!D13="Desirable",$J$8,0)))</f>
        <v>3</v>
      </c>
      <c r="AT48" s="78">
        <f t="shared" si="22"/>
        <v>0</v>
      </c>
    </row>
    <row r="49" spans="2:46" s="78" customFormat="1" x14ac:dyDescent="0.25">
      <c r="B49" s="78">
        <v>24</v>
      </c>
      <c r="C49" s="78">
        <f t="shared" si="1"/>
        <v>0</v>
      </c>
      <c r="D49" s="78">
        <f>IF('General Functions'!E20="Yes",1,0)</f>
        <v>0</v>
      </c>
      <c r="E49" s="78">
        <f>IF('General Functions'!D20="Mandatory",$J$6,IF('General Functions'!D20="Highly Desirable",$J$7,IF('General Functions'!D20="Desirable",$J$8,0)))</f>
        <v>0</v>
      </c>
      <c r="F49" s="78">
        <f t="shared" si="4"/>
        <v>0</v>
      </c>
      <c r="K49" s="78" t="e">
        <f t="shared" si="6"/>
        <v>#REF!</v>
      </c>
      <c r="L49" s="78">
        <f>IF(Incident!E10="Yes",1,0)</f>
        <v>0</v>
      </c>
      <c r="M49" s="78" t="e">
        <f>IF(Incident!#REF!="Mandatory",$J$6,IF(Incident!#REF!="Highly Desirable",$J$7,IF(Incident!#REF!="Desirable",$J$8,0)))</f>
        <v>#REF!</v>
      </c>
      <c r="N49" s="78" t="e">
        <f t="shared" si="7"/>
        <v>#REF!</v>
      </c>
      <c r="S49" s="78">
        <f t="shared" si="9"/>
        <v>0</v>
      </c>
      <c r="T49" s="78">
        <f>IF(Change!E26="Yes",1,0)</f>
        <v>0</v>
      </c>
      <c r="U49" s="78">
        <f>IF(Change!D26="Mandatory",$J$6,IF(Change!D26="Highly Desirable",$J$7,IF(Change!D26="Desirable",$J$8,0)))</f>
        <v>1</v>
      </c>
      <c r="V49" s="78">
        <f t="shared" si="10"/>
        <v>0</v>
      </c>
      <c r="W49" s="78" t="e">
        <f t="shared" si="11"/>
        <v>#REF!</v>
      </c>
      <c r="X49" s="78" t="e">
        <f>IF(Problem!#REF!="Yes",1,0)</f>
        <v>#REF!</v>
      </c>
      <c r="Y49" s="78" t="e">
        <f>IF(Problem!#REF!="Mandatory",$J$6,IF(Problem!#REF!="Highly Desirable",$J$7,IF(Problem!#REF!="Desirable",$J$8,0)))</f>
        <v>#REF!</v>
      </c>
      <c r="Z49" s="78" t="e">
        <f t="shared" si="12"/>
        <v>#REF!</v>
      </c>
      <c r="AA49" s="78" t="e">
        <f t="shared" si="13"/>
        <v>#REF!</v>
      </c>
      <c r="AB49" s="78" t="e">
        <f>IF('Asset-Config'!#REF!="Yes",1,0)</f>
        <v>#REF!</v>
      </c>
      <c r="AC49" s="78" t="e">
        <f>IF('Asset-Config'!#REF!="Mandatory",$J$6,IF('Asset-Config'!#REF!="Highly Desirable",$J$7,IF('Asset-Config'!#REF!="Desirable",$J$8,0)))</f>
        <v>#REF!</v>
      </c>
      <c r="AD49" s="78" t="e">
        <f t="shared" si="14"/>
        <v>#REF!</v>
      </c>
      <c r="AQ49" s="78" t="e">
        <f t="shared" si="21"/>
        <v>#REF!</v>
      </c>
      <c r="AR49" s="78" t="e">
        <f>IF(Reporting!#REF!="Yes",1,0)</f>
        <v>#REF!</v>
      </c>
      <c r="AS49" s="78" t="e">
        <f>IF(Reporting!#REF!="Mandatory",$J$6,IF(Reporting!#REF!="Highly Desirable",$J$7,IF(Reporting!#REF!="Desirable",$J$8,0)))</f>
        <v>#REF!</v>
      </c>
      <c r="AT49" s="78" t="e">
        <f t="shared" si="22"/>
        <v>#REF!</v>
      </c>
    </row>
    <row r="50" spans="2:46" s="78" customFormat="1" x14ac:dyDescent="0.25">
      <c r="B50" s="78">
        <v>25</v>
      </c>
      <c r="C50" s="78">
        <f t="shared" si="1"/>
        <v>0</v>
      </c>
      <c r="D50" s="78">
        <f>IF('User Interface'!E23="Yes",1,0)</f>
        <v>0</v>
      </c>
      <c r="E50" s="78">
        <f>IF('User Interface'!D23="Mandatory",$J$6,IF('User Interface'!D23="Highly Desirable",$J$7,IF('User Interface'!D23="Desirable",$J$8,0)))</f>
        <v>1</v>
      </c>
      <c r="F50" s="78">
        <f t="shared" si="4"/>
        <v>0</v>
      </c>
      <c r="K50" s="78" t="e">
        <f t="shared" si="6"/>
        <v>#REF!</v>
      </c>
      <c r="L50" s="78">
        <f>IF(Incident!E11="Yes",1,0)</f>
        <v>0</v>
      </c>
      <c r="M50" s="78" t="e">
        <f>IF(Incident!#REF!="Mandatory",$J$6,IF(Incident!#REF!="Highly Desirable",$J$7,IF(Incident!#REF!="Desirable",$J$8,0)))</f>
        <v>#REF!</v>
      </c>
      <c r="N50" s="78" t="e">
        <f t="shared" si="7"/>
        <v>#REF!</v>
      </c>
      <c r="S50" s="78">
        <f t="shared" si="9"/>
        <v>0</v>
      </c>
      <c r="T50" s="78">
        <f>IF(Change!E27="Yes",1,0)</f>
        <v>0</v>
      </c>
      <c r="U50" s="78">
        <f>IF(Change!D27="Mandatory",$J$6,IF(Change!D27="Highly Desirable",$J$7,IF(Change!D27="Desirable",$J$8,0)))</f>
        <v>1</v>
      </c>
      <c r="V50" s="78">
        <f t="shared" si="10"/>
        <v>0</v>
      </c>
      <c r="AA50" s="78" t="e">
        <f t="shared" si="13"/>
        <v>#REF!</v>
      </c>
      <c r="AB50" s="78" t="e">
        <f>IF('Asset-Config'!#REF!="Yes",1,0)</f>
        <v>#REF!</v>
      </c>
      <c r="AC50" s="78" t="e">
        <f>IF('Asset-Config'!#REF!="Mandatory",$J$6,IF('Asset-Config'!#REF!="Highly Desirable",$J$7,IF('Asset-Config'!#REF!="Desirable",$J$8,0)))</f>
        <v>#REF!</v>
      </c>
      <c r="AD50" s="78" t="e">
        <f t="shared" si="14"/>
        <v>#REF!</v>
      </c>
      <c r="AQ50" s="78" t="e">
        <f>AR50*AS50</f>
        <v>#REF!</v>
      </c>
      <c r="AR50" s="78" t="e">
        <f>IF(Reporting!#REF!="Yes",1,0)</f>
        <v>#REF!</v>
      </c>
      <c r="AS50" s="78" t="e">
        <f>IF(Reporting!#REF!="Mandatory",$J$6,IF(Reporting!#REF!="Highly Desirable",$J$7,IF(Reporting!#REF!="Desirable",$J$8,0)))</f>
        <v>#REF!</v>
      </c>
      <c r="AT50" s="78" t="e">
        <f t="shared" si="22"/>
        <v>#REF!</v>
      </c>
    </row>
    <row r="51" spans="2:46" s="78" customFormat="1" x14ac:dyDescent="0.25">
      <c r="B51" s="78">
        <v>26</v>
      </c>
      <c r="C51" s="78">
        <f t="shared" si="1"/>
        <v>0</v>
      </c>
      <c r="D51" s="78">
        <f>IF('General Functions'!E21="Yes",1,0)</f>
        <v>0</v>
      </c>
      <c r="E51" s="78">
        <f>IF('General Functions'!D21="Mandatory",$J$6,IF('General Functions'!D21="Highly Desirable",$J$7,IF('General Functions'!D21="Desirable",$J$8,0)))</f>
        <v>0</v>
      </c>
      <c r="F51" s="78">
        <f t="shared" si="4"/>
        <v>0</v>
      </c>
      <c r="K51" s="78">
        <f t="shared" si="6"/>
        <v>0</v>
      </c>
      <c r="L51" s="78">
        <f>IF(Incident!E12="Yes",1,0)</f>
        <v>0</v>
      </c>
      <c r="M51" s="78">
        <f>IF(Incident!D56="Mandatory",$J$6,IF(Incident!D56="Highly Desirable",$J$7,IF(Incident!D56="Desirable",$J$8,0)))</f>
        <v>1</v>
      </c>
      <c r="N51" s="78">
        <f t="shared" si="7"/>
        <v>0</v>
      </c>
      <c r="S51" s="78">
        <f t="shared" si="9"/>
        <v>0</v>
      </c>
      <c r="T51" s="78">
        <f>IF(Change!E28="Yes",1,0)</f>
        <v>0</v>
      </c>
      <c r="U51" s="78">
        <f>IF(Change!D28="Mandatory",$J$6,IF(Change!D28="Highly Desirable",$J$7,IF(Change!D28="Desirable",$J$8,0)))</f>
        <v>1</v>
      </c>
      <c r="V51" s="78">
        <f t="shared" si="10"/>
        <v>0</v>
      </c>
      <c r="AA51" s="78" t="e">
        <f t="shared" si="13"/>
        <v>#REF!</v>
      </c>
      <c r="AB51" s="78" t="e">
        <f>IF('Asset-Config'!#REF!="Yes",1,0)</f>
        <v>#REF!</v>
      </c>
      <c r="AC51" s="78" t="e">
        <f>IF('Asset-Config'!#REF!="Mandatory",$J$6,IF('Asset-Config'!#REF!="Highly Desirable",$J$7,IF('Asset-Config'!#REF!="Desirable",$J$8,0)))</f>
        <v>#REF!</v>
      </c>
      <c r="AD51" s="78" t="e">
        <f t="shared" si="14"/>
        <v>#REF!</v>
      </c>
    </row>
    <row r="52" spans="2:46" s="78" customFormat="1" x14ac:dyDescent="0.25">
      <c r="B52" s="78">
        <v>27</v>
      </c>
      <c r="C52" s="78" t="e">
        <f t="shared" si="1"/>
        <v>#REF!</v>
      </c>
      <c r="D52" s="78" t="e">
        <f>IF('General Functions'!#REF!="Yes",1,0)</f>
        <v>#REF!</v>
      </c>
      <c r="E52" s="78" t="e">
        <f>IF('General Functions'!#REF!="Mandatory",$J$6,IF('General Functions'!#REF!="Highly Desirable",$J$7,IF('General Functions'!#REF!="Desirable",$J$8,0)))</f>
        <v>#REF!</v>
      </c>
      <c r="F52" s="78" t="e">
        <f t="shared" si="4"/>
        <v>#REF!</v>
      </c>
      <c r="K52" s="78" t="e">
        <f t="shared" si="6"/>
        <v>#REF!</v>
      </c>
      <c r="L52" s="78">
        <f>IF(Incident!E13="Yes",1,0)</f>
        <v>0</v>
      </c>
      <c r="M52" s="78" t="e">
        <f>IF(Incident!#REF!="Mandatory",$J$6,IF(Incident!#REF!="Highly Desirable",$J$7,IF(Incident!#REF!="Desirable",$J$8,0)))</f>
        <v>#REF!</v>
      </c>
      <c r="N52" s="78" t="e">
        <f t="shared" si="7"/>
        <v>#REF!</v>
      </c>
      <c r="S52" s="78">
        <f t="shared" si="9"/>
        <v>0</v>
      </c>
      <c r="T52" s="78">
        <f>IF(Change!E29="Yes",1,0)</f>
        <v>0</v>
      </c>
      <c r="U52" s="78">
        <f>IF(Change!D29="Mandatory",$J$6,IF(Change!D29="Highly Desirable",$J$7,IF(Change!D29="Desirable",$J$8,0)))</f>
        <v>1</v>
      </c>
      <c r="V52" s="78">
        <f t="shared" si="10"/>
        <v>0</v>
      </c>
      <c r="AA52" s="78">
        <f t="shared" si="13"/>
        <v>0</v>
      </c>
      <c r="AB52" s="78">
        <f>IF('Asset-Config'!E21="Yes",1,0)</f>
        <v>0</v>
      </c>
      <c r="AC52" s="78">
        <f>IF('Asset-Config'!D21="Mandatory",$J$6,IF('Asset-Config'!D21="Highly Desirable",$J$7,IF('Asset-Config'!D21="Desirable",$J$8,0)))</f>
        <v>0</v>
      </c>
      <c r="AD52" s="78">
        <f t="shared" si="14"/>
        <v>0</v>
      </c>
    </row>
    <row r="53" spans="2:46" s="78" customFormat="1" x14ac:dyDescent="0.25">
      <c r="B53" s="78">
        <v>28</v>
      </c>
      <c r="C53" s="78" t="e">
        <f t="shared" si="1"/>
        <v>#REF!</v>
      </c>
      <c r="D53" s="78" t="e">
        <f>IF('General Functions'!#REF!="Yes",1,0)</f>
        <v>#REF!</v>
      </c>
      <c r="E53" s="78" t="e">
        <f>IF('General Functions'!#REF!="Mandatory",$J$6,IF('General Functions'!#REF!="Highly Desirable",$J$7,IF('General Functions'!#REF!="Desirable",$J$8,0)))</f>
        <v>#REF!</v>
      </c>
      <c r="F53" s="78" t="e">
        <f t="shared" si="4"/>
        <v>#REF!</v>
      </c>
      <c r="K53" s="78">
        <f t="shared" si="6"/>
        <v>0</v>
      </c>
      <c r="L53" s="78">
        <f>IF(Incident!E14="Yes",1,0)</f>
        <v>0</v>
      </c>
      <c r="M53" s="78">
        <f>IF(Incident!D5="Mandatory",$J$6,IF(Incident!D5="Highly Desirable",$J$7,IF(Incident!D5="Desirable",$J$8,0)))</f>
        <v>3</v>
      </c>
      <c r="N53" s="78">
        <f t="shared" si="7"/>
        <v>0</v>
      </c>
      <c r="S53" s="78">
        <f t="shared" si="9"/>
        <v>0</v>
      </c>
      <c r="T53" s="78">
        <f>IF(Change!E30="Yes",1,0)</f>
        <v>0</v>
      </c>
      <c r="U53" s="78">
        <f>IF(Change!D30="Mandatory",$J$6,IF(Change!D30="Highly Desirable",$J$7,IF(Change!D30="Desirable",$J$8,0)))</f>
        <v>1</v>
      </c>
      <c r="V53" s="78">
        <f t="shared" si="10"/>
        <v>0</v>
      </c>
      <c r="AA53" s="78">
        <f t="shared" si="13"/>
        <v>0</v>
      </c>
      <c r="AB53" s="78">
        <f>IF('Asset-Config'!E22="Yes",1,0)</f>
        <v>0</v>
      </c>
      <c r="AC53" s="78">
        <f>IF('Asset-Config'!D22="Mandatory",$J$6,IF('Asset-Config'!D22="Highly Desirable",$J$7,IF('Asset-Config'!D22="Desirable",$J$8,0)))</f>
        <v>0</v>
      </c>
      <c r="AD53" s="78">
        <f t="shared" si="14"/>
        <v>0</v>
      </c>
    </row>
    <row r="54" spans="2:46" s="78" customFormat="1" x14ac:dyDescent="0.25">
      <c r="B54" s="78">
        <v>29</v>
      </c>
      <c r="K54" s="78">
        <f t="shared" si="6"/>
        <v>0</v>
      </c>
      <c r="L54" s="78">
        <f>IF(Incident!E15="Yes",1,0)</f>
        <v>0</v>
      </c>
      <c r="M54" s="78">
        <f>IF(Incident!D7="Mandatory",$J$6,IF(Incident!D7="Highly Desirable",$J$7,IF(Incident!D7="Desirable",$J$8,0)))</f>
        <v>3</v>
      </c>
      <c r="N54" s="78">
        <f t="shared" si="7"/>
        <v>0</v>
      </c>
      <c r="S54" s="78">
        <f t="shared" si="9"/>
        <v>0</v>
      </c>
      <c r="T54" s="78">
        <f>IF(Change!E32="Yes",1,0)</f>
        <v>0</v>
      </c>
      <c r="U54" s="78">
        <f>IF(Change!D32="Mandatory",$J$6,IF(Change!D32="Highly Desirable",$J$7,IF(Change!D32="Desirable",$J$8,0)))</f>
        <v>1</v>
      </c>
      <c r="V54" s="78">
        <f t="shared" si="10"/>
        <v>0</v>
      </c>
      <c r="AA54" s="78">
        <f t="shared" si="13"/>
        <v>0</v>
      </c>
      <c r="AB54" s="78">
        <f>IF('Asset-Config'!E23="Yes",1,0)</f>
        <v>0</v>
      </c>
      <c r="AC54" s="78">
        <f>IF('Asset-Config'!D23="Mandatory",$J$6,IF('Asset-Config'!D23="Highly Desirable",$J$7,IF('Asset-Config'!D23="Desirable",$J$8,0)))</f>
        <v>0</v>
      </c>
      <c r="AD54" s="78">
        <f t="shared" si="14"/>
        <v>0</v>
      </c>
    </row>
    <row r="55" spans="2:46" s="78" customFormat="1" x14ac:dyDescent="0.25">
      <c r="B55" s="78">
        <v>30</v>
      </c>
      <c r="K55" s="78">
        <f t="shared" si="6"/>
        <v>0</v>
      </c>
      <c r="L55" s="78">
        <f>IF(Incident!E16="Yes",1,0)</f>
        <v>0</v>
      </c>
      <c r="M55" s="78">
        <f>IF(Incident!D8="Mandatory",$J$6,IF(Incident!D8="Highly Desirable",$J$7,IF(Incident!D8="Desirable",$J$8,0)))</f>
        <v>3</v>
      </c>
      <c r="N55" s="78">
        <f t="shared" si="7"/>
        <v>0</v>
      </c>
      <c r="AA55" s="78">
        <f t="shared" si="13"/>
        <v>0</v>
      </c>
      <c r="AB55" s="78">
        <f>IF('Asset-Config'!E24="Yes",1,0)</f>
        <v>0</v>
      </c>
      <c r="AC55" s="78">
        <f>IF('Asset-Config'!D24="Mandatory",$J$6,IF('Asset-Config'!D24="Highly Desirable",$J$7,IF('Asset-Config'!D24="Desirable",$J$8,0)))</f>
        <v>0</v>
      </c>
      <c r="AD55" s="78">
        <f t="shared" si="14"/>
        <v>0</v>
      </c>
    </row>
    <row r="56" spans="2:46" s="78" customFormat="1" x14ac:dyDescent="0.25">
      <c r="B56" s="78">
        <v>31</v>
      </c>
      <c r="K56" s="78" t="e">
        <f t="shared" si="6"/>
        <v>#REF!</v>
      </c>
      <c r="L56" s="78">
        <f>IF(Incident!E17="Yes",1,0)</f>
        <v>0</v>
      </c>
      <c r="M56" s="78" t="e">
        <f>IF(Incident!#REF!="Mandatory",$J$6,IF(Incident!#REF!="Highly Desirable",$J$7,IF(Incident!#REF!="Desirable",$J$8,0)))</f>
        <v>#REF!</v>
      </c>
      <c r="N56" s="78" t="e">
        <f t="shared" si="7"/>
        <v>#REF!</v>
      </c>
      <c r="AA56" s="78">
        <f t="shared" si="13"/>
        <v>0</v>
      </c>
      <c r="AB56" s="78">
        <f>IF('Asset-Config'!E25="Yes",1,0)</f>
        <v>0</v>
      </c>
      <c r="AC56" s="78">
        <f>IF('Asset-Config'!D25="Mandatory",$J$6,IF('Asset-Config'!D25="Highly Desirable",$J$7,IF('Asset-Config'!D25="Desirable",$J$8,0)))</f>
        <v>0</v>
      </c>
      <c r="AD56" s="78">
        <f t="shared" si="14"/>
        <v>0</v>
      </c>
    </row>
    <row r="57" spans="2:46" s="78" customFormat="1" x14ac:dyDescent="0.25">
      <c r="B57" s="78">
        <v>32</v>
      </c>
      <c r="K57" s="78">
        <f t="shared" si="6"/>
        <v>0</v>
      </c>
      <c r="L57" s="78">
        <f>IF(Incident!E18="Yes",1,0)</f>
        <v>0</v>
      </c>
      <c r="M57" s="78">
        <f>IF(Incident!D9="Mandatory",$J$6,IF(Incident!D9="Highly Desirable",$J$7,IF(Incident!D9="Desirable",$J$8,0)))</f>
        <v>3</v>
      </c>
      <c r="N57" s="78">
        <f t="shared" si="7"/>
        <v>0</v>
      </c>
      <c r="AA57" s="78" t="e">
        <f t="shared" si="13"/>
        <v>#REF!</v>
      </c>
      <c r="AB57" s="78" t="e">
        <f>IF('Asset-Config'!#REF!="Yes",1,0)</f>
        <v>#REF!</v>
      </c>
      <c r="AC57" s="78" t="e">
        <f>IF('Asset-Config'!#REF!="Mandatory",$J$6,IF('Asset-Config'!#REF!="Highly Desirable",$J$7,IF('Asset-Config'!#REF!="Desirable",$J$8,0)))</f>
        <v>#REF!</v>
      </c>
      <c r="AD57" s="78" t="e">
        <f t="shared" si="14"/>
        <v>#REF!</v>
      </c>
    </row>
    <row r="58" spans="2:46" s="78" customFormat="1" x14ac:dyDescent="0.25">
      <c r="B58" s="78">
        <v>33</v>
      </c>
      <c r="K58" s="78" t="e">
        <f t="shared" si="6"/>
        <v>#REF!</v>
      </c>
      <c r="L58" s="78">
        <f>IF(Incident!E19="Yes",1,0)</f>
        <v>0</v>
      </c>
      <c r="M58" s="78" t="e">
        <f>IF(Incident!#REF!="Mandatory",$J$6,IF(Incident!#REF!="Highly Desirable",$J$7,IF(Incident!#REF!="Desirable",$J$8,0)))</f>
        <v>#REF!</v>
      </c>
      <c r="N58" s="78" t="e">
        <f t="shared" si="7"/>
        <v>#REF!</v>
      </c>
      <c r="AA58" s="78" t="e">
        <f t="shared" si="13"/>
        <v>#REF!</v>
      </c>
      <c r="AB58" s="78" t="e">
        <f>IF('Asset-Config'!#REF!="Yes",1,0)</f>
        <v>#REF!</v>
      </c>
      <c r="AC58" s="78" t="e">
        <f>IF('Asset-Config'!#REF!="Mandatory",$J$6,IF('Asset-Config'!#REF!="Highly Desirable",$J$7,IF('Asset-Config'!#REF!="Desirable",$J$8,0)))</f>
        <v>#REF!</v>
      </c>
      <c r="AD58" s="78" t="e">
        <f t="shared" si="14"/>
        <v>#REF!</v>
      </c>
    </row>
    <row r="59" spans="2:46" s="78" customFormat="1" x14ac:dyDescent="0.25">
      <c r="B59" s="78">
        <v>34</v>
      </c>
      <c r="K59" s="78">
        <f t="shared" si="6"/>
        <v>0</v>
      </c>
      <c r="L59" s="78">
        <f>IF(Incident!E20="Yes",1,0)</f>
        <v>0</v>
      </c>
      <c r="M59" s="78">
        <f>IF(Incident!D10="Mandatory",$J$6,IF(Incident!D10="Highly Desirable",$J$7,IF(Incident!D10="Desirable",$J$8,0)))</f>
        <v>3</v>
      </c>
      <c r="N59" s="78">
        <f t="shared" si="7"/>
        <v>0</v>
      </c>
      <c r="AA59" s="78" t="e">
        <f t="shared" si="13"/>
        <v>#REF!</v>
      </c>
      <c r="AB59" s="78" t="e">
        <f>IF('Asset-Config'!#REF!="Yes",1,0)</f>
        <v>#REF!</v>
      </c>
      <c r="AC59" s="78" t="e">
        <f>IF('Asset-Config'!#REF!="Mandatory",$J$6,IF('Asset-Config'!#REF!="Highly Desirable",$J$7,IF('Asset-Config'!#REF!="Desirable",$J$8,0)))</f>
        <v>#REF!</v>
      </c>
      <c r="AD59" s="78" t="e">
        <f t="shared" si="14"/>
        <v>#REF!</v>
      </c>
    </row>
    <row r="60" spans="2:46" s="78" customFormat="1" x14ac:dyDescent="0.25">
      <c r="B60" s="78">
        <v>35</v>
      </c>
      <c r="K60" s="78" t="e">
        <f t="shared" si="6"/>
        <v>#REF!</v>
      </c>
      <c r="L60" s="78" t="e">
        <f>IF(Incident!#REF!="Yes",1,0)</f>
        <v>#REF!</v>
      </c>
      <c r="M60" s="78">
        <f>IF(Incident!D11="Mandatory",$J$6,IF(Incident!D11="Highly Desirable",$J$7,IF(Incident!D11="Desirable",$J$8,0)))</f>
        <v>3</v>
      </c>
      <c r="N60" s="78" t="e">
        <f t="shared" si="7"/>
        <v>#REF!</v>
      </c>
      <c r="AA60" s="78">
        <f t="shared" si="13"/>
        <v>0</v>
      </c>
      <c r="AB60" s="78">
        <f>IF('Asset-Config'!E26="Yes",1,0)</f>
        <v>0</v>
      </c>
      <c r="AC60" s="78">
        <f>IF('Asset-Config'!D26="Mandatory",$J$6,IF('Asset-Config'!D26="Highly Desirable",$J$7,IF('Asset-Config'!D26="Desirable",$J$8,0)))</f>
        <v>0</v>
      </c>
      <c r="AD60" s="78">
        <f t="shared" si="14"/>
        <v>0</v>
      </c>
    </row>
    <row r="61" spans="2:46" s="78" customFormat="1" x14ac:dyDescent="0.25">
      <c r="B61" s="78">
        <v>36</v>
      </c>
      <c r="K61" s="78">
        <f t="shared" si="6"/>
        <v>0</v>
      </c>
      <c r="L61" s="78">
        <f>IF(Incident!E21="Yes",1,0)</f>
        <v>0</v>
      </c>
      <c r="M61" s="78">
        <f>IF(Incident!D12="Mandatory",$J$6,IF(Incident!D12="Highly Desirable",$J$7,IF(Incident!D12="Desirable",$J$8,0)))</f>
        <v>3</v>
      </c>
      <c r="N61" s="78">
        <f t="shared" si="7"/>
        <v>0</v>
      </c>
      <c r="AA61" s="78" t="e">
        <f t="shared" si="13"/>
        <v>#REF!</v>
      </c>
      <c r="AB61" s="78" t="e">
        <f>IF('Asset-Config'!#REF!="Yes",1,0)</f>
        <v>#REF!</v>
      </c>
      <c r="AC61" s="78" t="e">
        <f>IF('Asset-Config'!#REF!="Mandatory",$J$6,IF('Asset-Config'!#REF!="Highly Desirable",$J$7,IF('Asset-Config'!#REF!="Desirable",$J$8,0)))</f>
        <v>#REF!</v>
      </c>
      <c r="AD61" s="78" t="e">
        <f t="shared" si="14"/>
        <v>#REF!</v>
      </c>
    </row>
    <row r="62" spans="2:46" s="78" customFormat="1" x14ac:dyDescent="0.25">
      <c r="B62" s="78">
        <v>37</v>
      </c>
      <c r="K62" s="78">
        <f t="shared" si="6"/>
        <v>0</v>
      </c>
      <c r="L62" s="78">
        <f>IF(Incident!E22="Yes",1,0)</f>
        <v>0</v>
      </c>
      <c r="M62" s="78">
        <f>IF(Incident!D13="Mandatory",$J$6,IF(Incident!D13="Highly Desirable",$J$7,IF(Incident!D13="Desirable",$J$8,0)))</f>
        <v>3</v>
      </c>
      <c r="N62" s="78">
        <f t="shared" si="7"/>
        <v>0</v>
      </c>
      <c r="AA62" s="78">
        <f t="shared" si="13"/>
        <v>0</v>
      </c>
      <c r="AB62" s="78">
        <f>IF('Asset-Config'!E27="Yes",1,0)</f>
        <v>0</v>
      </c>
      <c r="AC62" s="78">
        <f>IF('Asset-Config'!D27="Mandatory",$J$6,IF('Asset-Config'!D27="Highly Desirable",$J$7,IF('Asset-Config'!D27="Desirable",$J$8,0)))</f>
        <v>0</v>
      </c>
      <c r="AD62" s="78">
        <f t="shared" si="14"/>
        <v>0</v>
      </c>
    </row>
    <row r="63" spans="2:46" s="78" customFormat="1" x14ac:dyDescent="0.25">
      <c r="B63" s="78">
        <v>38</v>
      </c>
      <c r="K63" s="78">
        <f t="shared" si="6"/>
        <v>0</v>
      </c>
      <c r="L63" s="78">
        <f>IF(Incident!E23="Yes",1,0)</f>
        <v>0</v>
      </c>
      <c r="M63" s="78">
        <f>IF(Incident!D14="Mandatory",$J$6,IF(Incident!D14="Highly Desirable",$J$7,IF(Incident!D14="Desirable",$J$8,0)))</f>
        <v>3</v>
      </c>
      <c r="N63" s="78">
        <f t="shared" si="7"/>
        <v>0</v>
      </c>
      <c r="AA63" s="78" t="e">
        <f t="shared" si="13"/>
        <v>#REF!</v>
      </c>
      <c r="AB63" s="78" t="e">
        <f>IF('Asset-Config'!#REF!="Yes",1,0)</f>
        <v>#REF!</v>
      </c>
      <c r="AC63" s="78" t="e">
        <f>IF('Asset-Config'!#REF!="Mandatory",$J$6,IF('Asset-Config'!#REF!="Highly Desirable",$J$7,IF('Asset-Config'!#REF!="Desirable",$J$8,0)))</f>
        <v>#REF!</v>
      </c>
      <c r="AD63" s="78" t="e">
        <f t="shared" si="14"/>
        <v>#REF!</v>
      </c>
    </row>
    <row r="64" spans="2:46" s="78" customFormat="1" x14ac:dyDescent="0.25">
      <c r="B64" s="78">
        <v>39</v>
      </c>
      <c r="K64" s="78" t="e">
        <f t="shared" si="6"/>
        <v>#REF!</v>
      </c>
      <c r="L64" s="78" t="e">
        <f>IF(Incident!#REF!="Yes",1,0)</f>
        <v>#REF!</v>
      </c>
      <c r="M64" s="78">
        <f>IF(Incident!D15="Mandatory",$J$6,IF(Incident!D15="Highly Desirable",$J$7,IF(Incident!D15="Desirable",$J$8,0)))</f>
        <v>3</v>
      </c>
      <c r="N64" s="78" t="e">
        <f t="shared" si="7"/>
        <v>#REF!</v>
      </c>
      <c r="AA64" s="78">
        <f t="shared" si="13"/>
        <v>0</v>
      </c>
      <c r="AB64" s="78">
        <f>IF('Asset-Config'!E28="Yes",1,0)</f>
        <v>0</v>
      </c>
      <c r="AC64" s="78">
        <f>IF('Asset-Config'!D28="Mandatory",$J$6,IF('Asset-Config'!D28="Highly Desirable",$J$7,IF('Asset-Config'!D28="Desirable",$J$8,0)))</f>
        <v>0</v>
      </c>
      <c r="AD64" s="78">
        <f t="shared" si="14"/>
        <v>0</v>
      </c>
    </row>
    <row r="65" spans="2:30" s="78" customFormat="1" x14ac:dyDescent="0.25">
      <c r="B65" s="78">
        <v>40</v>
      </c>
      <c r="K65" s="78">
        <f t="shared" si="6"/>
        <v>0</v>
      </c>
      <c r="L65" s="78">
        <f>IF(Incident!E24="Yes",1,0)</f>
        <v>0</v>
      </c>
      <c r="M65" s="78">
        <f>IF(Incident!D16="Mandatory",$J$6,IF(Incident!D16="Highly Desirable",$J$7,IF(Incident!D16="Desirable",$J$8,0)))</f>
        <v>3</v>
      </c>
      <c r="N65" s="78">
        <f t="shared" si="7"/>
        <v>0</v>
      </c>
      <c r="AA65" s="78">
        <f t="shared" si="13"/>
        <v>0</v>
      </c>
      <c r="AB65" s="78">
        <f>IF('Asset-Config'!E29="Yes",1,0)</f>
        <v>0</v>
      </c>
      <c r="AC65" s="78">
        <f>IF('Asset-Config'!D29="Mandatory",$J$6,IF('Asset-Config'!D29="Highly Desirable",$J$7,IF('Asset-Config'!D29="Desirable",$J$8,0)))</f>
        <v>0</v>
      </c>
      <c r="AD65" s="78">
        <f t="shared" si="14"/>
        <v>0</v>
      </c>
    </row>
    <row r="66" spans="2:30" s="78" customFormat="1" x14ac:dyDescent="0.25">
      <c r="B66" s="78">
        <v>41</v>
      </c>
      <c r="K66" s="78">
        <f t="shared" si="6"/>
        <v>0</v>
      </c>
      <c r="L66" s="78">
        <f>IF(Incident!E25="Yes",1,0)</f>
        <v>0</v>
      </c>
      <c r="M66" s="78">
        <f>IF(Incident!D17="Mandatory",$J$6,IF(Incident!D17="Highly Desirable",$J$7,IF(Incident!D17="Desirable",$J$8,0)))</f>
        <v>3</v>
      </c>
      <c r="N66" s="78">
        <f t="shared" si="7"/>
        <v>0</v>
      </c>
      <c r="AA66" s="78">
        <f t="shared" si="13"/>
        <v>0</v>
      </c>
      <c r="AB66" s="78">
        <f>IF('Asset-Config'!E30="Yes",1,0)</f>
        <v>0</v>
      </c>
      <c r="AC66" s="78">
        <f>IF('Asset-Config'!D30="Mandatory",$J$6,IF('Asset-Config'!D30="Highly Desirable",$J$7,IF('Asset-Config'!D30="Desirable",$J$8,0)))</f>
        <v>0</v>
      </c>
      <c r="AD66" s="78">
        <f t="shared" si="14"/>
        <v>0</v>
      </c>
    </row>
    <row r="67" spans="2:30" s="78" customFormat="1" x14ac:dyDescent="0.25">
      <c r="B67" s="78">
        <v>42</v>
      </c>
      <c r="K67" s="78">
        <f t="shared" si="6"/>
        <v>0</v>
      </c>
      <c r="L67" s="78">
        <f>IF(Incident!E26="Yes",1,0)</f>
        <v>0</v>
      </c>
      <c r="M67" s="78">
        <f>IF(Incident!D18="Mandatory",$J$6,IF(Incident!D18="Highly Desirable",$J$7,IF(Incident!D18="Desirable",$J$8,0)))</f>
        <v>3</v>
      </c>
      <c r="N67" s="78">
        <f t="shared" si="7"/>
        <v>0</v>
      </c>
      <c r="AA67" s="78" t="e">
        <f t="shared" si="13"/>
        <v>#REF!</v>
      </c>
      <c r="AB67" s="78" t="e">
        <f>IF('Asset-Config'!#REF!="Yes",1,0)</f>
        <v>#REF!</v>
      </c>
      <c r="AC67" s="78" t="e">
        <f>IF('Asset-Config'!#REF!="Mandatory",$J$6,IF('Asset-Config'!#REF!="Highly Desirable",$J$7,IF('Asset-Config'!#REF!="Desirable",$J$8,0)))</f>
        <v>#REF!</v>
      </c>
      <c r="AD67" s="78" t="e">
        <f t="shared" si="14"/>
        <v>#REF!</v>
      </c>
    </row>
    <row r="68" spans="2:30" s="78" customFormat="1" x14ac:dyDescent="0.25">
      <c r="B68" s="78">
        <v>43</v>
      </c>
      <c r="K68" s="78">
        <f t="shared" si="6"/>
        <v>0</v>
      </c>
      <c r="L68" s="78">
        <f>IF(Incident!E27="Yes",1,0)</f>
        <v>0</v>
      </c>
      <c r="M68" s="78">
        <f>IF(Incident!D19="Mandatory",$J$6,IF(Incident!D19="Highly Desirable",$J$7,IF(Incident!D19="Desirable",$J$8,0)))</f>
        <v>3</v>
      </c>
      <c r="N68" s="78">
        <f t="shared" si="7"/>
        <v>0</v>
      </c>
      <c r="AA68" s="78">
        <f t="shared" si="13"/>
        <v>0</v>
      </c>
      <c r="AB68" s="78">
        <f>IF('Asset-Config'!E31="Yes",1,0)</f>
        <v>0</v>
      </c>
      <c r="AC68" s="78">
        <f>IF('Asset-Config'!D31="Mandatory",$J$6,IF('Asset-Config'!D31="Highly Desirable",$J$7,IF('Asset-Config'!D31="Desirable",$J$8,0)))</f>
        <v>0</v>
      </c>
      <c r="AD68" s="78">
        <f t="shared" si="14"/>
        <v>0</v>
      </c>
    </row>
    <row r="69" spans="2:30" s="78" customFormat="1" x14ac:dyDescent="0.25">
      <c r="B69" s="78">
        <v>44</v>
      </c>
      <c r="K69" s="78">
        <f t="shared" si="6"/>
        <v>0</v>
      </c>
      <c r="L69" s="78">
        <f>IF(Incident!E28="Yes",1,0)</f>
        <v>0</v>
      </c>
      <c r="M69" s="78">
        <f>IF(Incident!D20="Mandatory",$J$6,IF(Incident!D20="Highly Desirable",$J$7,IF(Incident!D20="Desirable",$J$8,0)))</f>
        <v>3</v>
      </c>
      <c r="N69" s="78">
        <f t="shared" si="7"/>
        <v>0</v>
      </c>
      <c r="AA69" s="78">
        <f t="shared" si="13"/>
        <v>0</v>
      </c>
      <c r="AB69" s="78">
        <f>IF('Asset-Config'!E32="Yes",1,0)</f>
        <v>0</v>
      </c>
      <c r="AC69" s="78">
        <f>IF('Asset-Config'!D32="Mandatory",$J$6,IF('Asset-Config'!D32="Highly Desirable",$J$7,IF('Asset-Config'!D32="Desirable",$J$8,0)))</f>
        <v>0</v>
      </c>
      <c r="AD69" s="78">
        <f t="shared" si="14"/>
        <v>0</v>
      </c>
    </row>
    <row r="70" spans="2:30" s="78" customFormat="1" x14ac:dyDescent="0.25">
      <c r="B70" s="78">
        <v>45</v>
      </c>
      <c r="K70" s="78" t="e">
        <f t="shared" si="6"/>
        <v>#REF!</v>
      </c>
      <c r="L70" s="78">
        <f>IF(Incident!E29="Yes",1,0)</f>
        <v>0</v>
      </c>
      <c r="M70" s="78" t="e">
        <f>IF(Incident!#REF!="Mandatory",$J$6,IF(Incident!#REF!="Highly Desirable",$J$7,IF(Incident!#REF!="Desirable",$J$8,0)))</f>
        <v>#REF!</v>
      </c>
      <c r="N70" s="78" t="e">
        <f t="shared" si="7"/>
        <v>#REF!</v>
      </c>
      <c r="AA70" s="78">
        <f t="shared" si="13"/>
        <v>0</v>
      </c>
      <c r="AB70" s="78">
        <f>IF('Asset-Config'!E33="Yes",1,0)</f>
        <v>0</v>
      </c>
      <c r="AC70" s="78">
        <f>IF('Asset-Config'!D33="Mandatory",$J$6,IF('Asset-Config'!D33="Highly Desirable",$J$7,IF('Asset-Config'!D33="Desirable",$J$8,0)))</f>
        <v>0</v>
      </c>
      <c r="AD70" s="78">
        <f t="shared" si="14"/>
        <v>0</v>
      </c>
    </row>
    <row r="71" spans="2:30" s="78" customFormat="1" x14ac:dyDescent="0.25">
      <c r="B71" s="78">
        <v>46</v>
      </c>
      <c r="K71" s="78" t="e">
        <f t="shared" si="6"/>
        <v>#REF!</v>
      </c>
      <c r="L71" s="78" t="e">
        <f>IF(Incident!#REF!="Yes",1,0)</f>
        <v>#REF!</v>
      </c>
      <c r="M71" s="78" t="e">
        <f>IF(Incident!#REF!="Mandatory",$J$6,IF(Incident!#REF!="Highly Desirable",$J$7,IF(Incident!#REF!="Desirable",$J$8,0)))</f>
        <v>#REF!</v>
      </c>
      <c r="N71" s="78" t="e">
        <f t="shared" si="7"/>
        <v>#REF!</v>
      </c>
      <c r="AA71" s="78">
        <f t="shared" si="13"/>
        <v>0</v>
      </c>
      <c r="AB71" s="78">
        <f>IF('Asset-Config'!E34="Yes",1,0)</f>
        <v>0</v>
      </c>
      <c r="AC71" s="78">
        <f>IF('Asset-Config'!D34="Mandatory",$J$6,IF('Asset-Config'!D34="Highly Desirable",$J$7,IF('Asset-Config'!D34="Desirable",$J$8,0)))</f>
        <v>0</v>
      </c>
      <c r="AD71" s="78">
        <f t="shared" si="14"/>
        <v>0</v>
      </c>
    </row>
    <row r="72" spans="2:30" s="78" customFormat="1" x14ac:dyDescent="0.25">
      <c r="B72" s="78">
        <v>47</v>
      </c>
      <c r="K72" s="78" t="e">
        <f t="shared" si="6"/>
        <v>#REF!</v>
      </c>
      <c r="L72" s="78" t="e">
        <f>IF(Incident!#REF!="Yes",1,0)</f>
        <v>#REF!</v>
      </c>
      <c r="M72" s="78">
        <f>IF(Incident!D54="Mandatory",$J$6,IF(Incident!D54="Highly Desirable",$J$7,IF(Incident!D54="Desirable",$J$8,0)))</f>
        <v>1</v>
      </c>
      <c r="N72" s="78" t="e">
        <f t="shared" si="7"/>
        <v>#REF!</v>
      </c>
      <c r="AA72" s="78">
        <f t="shared" si="13"/>
        <v>0</v>
      </c>
      <c r="AB72" s="78">
        <f>IF('Asset-Config'!E35="Yes",1,0)</f>
        <v>0</v>
      </c>
      <c r="AC72" s="78">
        <f>IF('Asset-Config'!D35="Mandatory",$J$6,IF('Asset-Config'!D35="Highly Desirable",$J$7,IF('Asset-Config'!D35="Desirable",$J$8,0)))</f>
        <v>0</v>
      </c>
      <c r="AD72" s="78">
        <f t="shared" si="14"/>
        <v>0</v>
      </c>
    </row>
    <row r="73" spans="2:30" s="78" customFormat="1" x14ac:dyDescent="0.25">
      <c r="B73" s="78">
        <v>48</v>
      </c>
      <c r="K73" s="78">
        <f t="shared" si="6"/>
        <v>0</v>
      </c>
      <c r="L73" s="78">
        <f>IF(Incident!E39="Yes",1,0)</f>
        <v>0</v>
      </c>
      <c r="M73" s="78">
        <f>IF(Incident!D30="Mandatory",$J$6,IF(Incident!D30="Highly Desirable",$J$7,IF(Incident!D30="Desirable",$J$8,0)))</f>
        <v>3</v>
      </c>
      <c r="N73" s="78">
        <f t="shared" si="7"/>
        <v>0</v>
      </c>
      <c r="AA73" s="78" t="e">
        <f t="shared" si="13"/>
        <v>#REF!</v>
      </c>
      <c r="AB73" s="78" t="e">
        <f>IF('Asset-Config'!#REF!="Yes",1,0)</f>
        <v>#REF!</v>
      </c>
      <c r="AC73" s="78" t="e">
        <f>IF('Asset-Config'!#REF!="Mandatory",$J$6,IF('Asset-Config'!#REF!="Highly Desirable",$J$7,IF('Asset-Config'!#REF!="Desirable",$J$8,0)))</f>
        <v>#REF!</v>
      </c>
      <c r="AD73" s="78" t="e">
        <f t="shared" si="14"/>
        <v>#REF!</v>
      </c>
    </row>
    <row r="74" spans="2:30" s="78" customFormat="1" x14ac:dyDescent="0.25">
      <c r="B74" s="78">
        <v>49</v>
      </c>
      <c r="K74" s="78" t="e">
        <f t="shared" si="6"/>
        <v>#REF!</v>
      </c>
      <c r="L74" s="78" t="e">
        <f>IF(Incident!#REF!="Yes",1,0)</f>
        <v>#REF!</v>
      </c>
      <c r="M74" s="78">
        <f>IF(Incident!D31="Mandatory",$J$6,IF(Incident!D31="Highly Desirable",$J$7,IF(Incident!D31="Desirable",$J$8,0)))</f>
        <v>3</v>
      </c>
      <c r="N74" s="78" t="e">
        <f t="shared" si="7"/>
        <v>#REF!</v>
      </c>
      <c r="AA74" s="78" t="e">
        <f t="shared" si="13"/>
        <v>#REF!</v>
      </c>
      <c r="AB74" s="78" t="e">
        <f>IF('Asset-Config'!#REF!="Yes",1,0)</f>
        <v>#REF!</v>
      </c>
      <c r="AC74" s="78" t="e">
        <f>IF('Asset-Config'!#REF!="Mandatory",$J$6,IF('Asset-Config'!#REF!="Highly Desirable",$J$7,IF('Asset-Config'!#REF!="Desirable",$J$8,0)))</f>
        <v>#REF!</v>
      </c>
      <c r="AD74" s="78" t="e">
        <f t="shared" si="14"/>
        <v>#REF!</v>
      </c>
    </row>
    <row r="75" spans="2:30" s="78" customFormat="1" x14ac:dyDescent="0.25">
      <c r="B75" s="78">
        <v>50</v>
      </c>
      <c r="K75" s="78">
        <f t="shared" si="6"/>
        <v>0</v>
      </c>
      <c r="L75" s="78">
        <f>IF(Incident!E40="Yes",1,0)</f>
        <v>0</v>
      </c>
      <c r="M75" s="78">
        <f>IF(Incident!D32="Mandatory",$J$6,IF(Incident!D32="Highly Desirable",$J$7,IF(Incident!D32="Desirable",$J$8,0)))</f>
        <v>3</v>
      </c>
      <c r="N75" s="78">
        <f t="shared" si="7"/>
        <v>0</v>
      </c>
      <c r="AA75" s="78" t="e">
        <f t="shared" si="13"/>
        <v>#REF!</v>
      </c>
      <c r="AB75" s="78" t="e">
        <f>IF('Asset-Config'!#REF!="Yes",1,0)</f>
        <v>#REF!</v>
      </c>
      <c r="AC75" s="78" t="e">
        <f>IF('Asset-Config'!#REF!="Mandatory",$J$6,IF('Asset-Config'!#REF!="Highly Desirable",$J$7,IF('Asset-Config'!#REF!="Desirable",$J$8,0)))</f>
        <v>#REF!</v>
      </c>
      <c r="AD75" s="78" t="e">
        <f t="shared" si="14"/>
        <v>#REF!</v>
      </c>
    </row>
    <row r="76" spans="2:30" s="78" customFormat="1" x14ac:dyDescent="0.25">
      <c r="B76" s="78">
        <v>51</v>
      </c>
      <c r="K76" s="78" t="e">
        <f t="shared" si="6"/>
        <v>#REF!</v>
      </c>
      <c r="L76" s="78" t="e">
        <f>IF(Incident!#REF!="Yes",1,0)</f>
        <v>#REF!</v>
      </c>
      <c r="M76" s="78">
        <f>IF(Incident!D33="Mandatory",$J$6,IF(Incident!D33="Highly Desirable",$J$7,IF(Incident!D33="Desirable",$J$8,0)))</f>
        <v>3</v>
      </c>
      <c r="N76" s="78" t="e">
        <f t="shared" si="7"/>
        <v>#REF!</v>
      </c>
    </row>
    <row r="77" spans="2:30" s="78" customFormat="1" x14ac:dyDescent="0.25">
      <c r="B77" s="78">
        <v>52</v>
      </c>
      <c r="K77" s="78" t="e">
        <f t="shared" si="6"/>
        <v>#REF!</v>
      </c>
      <c r="L77" s="78" t="e">
        <f>IF(Incident!#REF!="Yes",1,0)</f>
        <v>#REF!</v>
      </c>
      <c r="M77" s="78">
        <f>IF(Incident!D34="Mandatory",$J$6,IF(Incident!D34="Highly Desirable",$J$7,IF(Incident!D34="Desirable",$J$8,0)))</f>
        <v>3</v>
      </c>
      <c r="N77" s="78" t="e">
        <f t="shared" si="7"/>
        <v>#REF!</v>
      </c>
    </row>
    <row r="78" spans="2:30" s="78" customFormat="1" x14ac:dyDescent="0.25">
      <c r="B78" s="78">
        <v>53</v>
      </c>
      <c r="K78" s="78">
        <f t="shared" si="6"/>
        <v>0</v>
      </c>
      <c r="L78" s="78">
        <f>IF(Incident!E41="Yes",1,0)</f>
        <v>0</v>
      </c>
      <c r="M78" s="78">
        <f>IF(Incident!D36="Mandatory",$J$6,IF(Incident!D36="Highly Desirable",$J$7,IF(Incident!D36="Desirable",$J$8,0)))</f>
        <v>3</v>
      </c>
      <c r="N78" s="78">
        <f t="shared" si="7"/>
        <v>0</v>
      </c>
    </row>
    <row r="79" spans="2:30" s="78" customFormat="1" x14ac:dyDescent="0.25">
      <c r="B79" s="78">
        <v>54</v>
      </c>
      <c r="K79" s="78">
        <f t="shared" si="6"/>
        <v>0</v>
      </c>
      <c r="L79" s="78">
        <f>IF(Incident!E42="Yes",1,0)</f>
        <v>0</v>
      </c>
      <c r="M79" s="78">
        <f>IF(Incident!D37="Mandatory",$J$6,IF(Incident!D37="Highly Desirable",$J$7,IF(Incident!D37="Desirable",$J$8,0)))</f>
        <v>3</v>
      </c>
      <c r="N79" s="78">
        <f t="shared" si="7"/>
        <v>0</v>
      </c>
    </row>
    <row r="80" spans="2:30" s="78" customFormat="1" x14ac:dyDescent="0.25">
      <c r="B80" s="78">
        <v>55</v>
      </c>
      <c r="K80" s="78" t="e">
        <f t="shared" si="6"/>
        <v>#REF!</v>
      </c>
      <c r="L80" s="78" t="e">
        <f>IF(Incident!#REF!="Yes",1,0)</f>
        <v>#REF!</v>
      </c>
      <c r="M80" s="78">
        <f>IF(Incident!D38="Mandatory",$J$6,IF(Incident!D38="Highly Desirable",$J$7,IF(Incident!D38="Desirable",$J$8,0)))</f>
        <v>3</v>
      </c>
      <c r="N80" s="78" t="e">
        <f t="shared" si="7"/>
        <v>#REF!</v>
      </c>
    </row>
    <row r="81" spans="2:14" s="78" customFormat="1" x14ac:dyDescent="0.25">
      <c r="B81" s="78">
        <v>56</v>
      </c>
      <c r="K81" s="78" t="e">
        <f t="shared" si="6"/>
        <v>#REF!</v>
      </c>
      <c r="L81" s="78" t="e">
        <f>IF(Incident!#REF!="Yes",1,0)</f>
        <v>#REF!</v>
      </c>
      <c r="M81" s="78" t="e">
        <f>IF(Incident!#REF!="Mandatory",$J$6,IF(Incident!#REF!="Highly Desirable",$J$7,IF(Incident!#REF!="Desirable",$J$8,0)))</f>
        <v>#REF!</v>
      </c>
      <c r="N81" s="78" t="e">
        <f t="shared" si="7"/>
        <v>#REF!</v>
      </c>
    </row>
    <row r="82" spans="2:14" s="78" customFormat="1" x14ac:dyDescent="0.25">
      <c r="B82" s="78">
        <v>57</v>
      </c>
      <c r="K82" s="78" t="e">
        <f t="shared" si="6"/>
        <v>#REF!</v>
      </c>
      <c r="L82" s="78">
        <f>IF(Incident!E44="Yes",1,0)</f>
        <v>0</v>
      </c>
      <c r="M82" s="78" t="e">
        <f>IF(Incident!#REF!="Mandatory",$J$6,IF(Incident!#REF!="Highly Desirable",$J$7,IF(Incident!#REF!="Desirable",$J$8,0)))</f>
        <v>#REF!</v>
      </c>
      <c r="N82" s="78" t="e">
        <f t="shared" si="7"/>
        <v>#REF!</v>
      </c>
    </row>
    <row r="83" spans="2:14" s="78" customFormat="1" x14ac:dyDescent="0.25">
      <c r="B83" s="78">
        <v>58</v>
      </c>
      <c r="K83" s="78">
        <f t="shared" si="6"/>
        <v>0</v>
      </c>
      <c r="L83" s="78">
        <f>IF(Incident!E45="Yes",1,0)</f>
        <v>0</v>
      </c>
      <c r="M83" s="78">
        <f>IF(Incident!D39="Mandatory",$J$6,IF(Incident!D39="Highly Desirable",$J$7,IF(Incident!D39="Desirable",$J$8,0)))</f>
        <v>3</v>
      </c>
      <c r="N83" s="78">
        <f t="shared" si="7"/>
        <v>0</v>
      </c>
    </row>
    <row r="84" spans="2:14" s="78" customFormat="1" x14ac:dyDescent="0.25">
      <c r="B84" s="78">
        <v>59</v>
      </c>
      <c r="K84" s="78" t="e">
        <f t="shared" si="6"/>
        <v>#REF!</v>
      </c>
      <c r="L84" s="78">
        <f>IF(Incident!E46="Yes",1,0)</f>
        <v>0</v>
      </c>
      <c r="M84" s="78" t="e">
        <f>IF(Incident!#REF!="Mandatory",$J$6,IF(Incident!#REF!="Highly Desirable",$J$7,IF(Incident!#REF!="Desirable",$J$8,0)))</f>
        <v>#REF!</v>
      </c>
      <c r="N84" s="78" t="e">
        <f t="shared" si="7"/>
        <v>#REF!</v>
      </c>
    </row>
    <row r="85" spans="2:14" s="78" customFormat="1" x14ac:dyDescent="0.25">
      <c r="B85" s="78">
        <v>60</v>
      </c>
      <c r="K85" s="78" t="e">
        <f t="shared" si="6"/>
        <v>#REF!</v>
      </c>
      <c r="L85" s="78" t="e">
        <f>IF(Incident!#REF!="Yes",1,0)</f>
        <v>#REF!</v>
      </c>
      <c r="M85" s="78">
        <f>IF(Incident!D40="Mandatory",$J$6,IF(Incident!D40="Highly Desirable",$J$7,IF(Incident!D40="Desirable",$J$8,0)))</f>
        <v>0</v>
      </c>
      <c r="N85" s="78" t="e">
        <f t="shared" si="7"/>
        <v>#REF!</v>
      </c>
    </row>
    <row r="86" spans="2:14" s="78" customFormat="1" x14ac:dyDescent="0.25">
      <c r="B86" s="78">
        <v>61</v>
      </c>
      <c r="K86" s="78" t="e">
        <f t="shared" si="6"/>
        <v>#REF!</v>
      </c>
      <c r="L86" s="78">
        <f>IF(Incident!E47="Yes",1,0)</f>
        <v>0</v>
      </c>
      <c r="M86" s="78" t="e">
        <f>IF(Incident!#REF!="Mandatory",$J$6,IF(Incident!#REF!="Highly Desirable",$J$7,IF(Incident!#REF!="Desirable",$J$8,0)))</f>
        <v>#REF!</v>
      </c>
      <c r="N86" s="78" t="e">
        <f t="shared" si="7"/>
        <v>#REF!</v>
      </c>
    </row>
    <row r="87" spans="2:14" s="78" customFormat="1" x14ac:dyDescent="0.25">
      <c r="B87" s="78">
        <v>62</v>
      </c>
      <c r="K87" s="78" t="e">
        <f t="shared" si="6"/>
        <v>#REF!</v>
      </c>
      <c r="L87" s="78" t="e">
        <f>IF(Incident!#REF!="Yes",1,0)</f>
        <v>#REF!</v>
      </c>
      <c r="M87" s="78" t="e">
        <f>IF(Incident!#REF!="Mandatory",$J$6,IF(Incident!#REF!="Highly Desirable",$J$7,IF(Incident!#REF!="Desirable",$J$8,0)))</f>
        <v>#REF!</v>
      </c>
      <c r="N87" s="78" t="e">
        <f t="shared" si="7"/>
        <v>#REF!</v>
      </c>
    </row>
    <row r="88" spans="2:14" s="78" customFormat="1" x14ac:dyDescent="0.25">
      <c r="B88" s="78">
        <v>63</v>
      </c>
      <c r="K88" s="78">
        <f t="shared" si="6"/>
        <v>0</v>
      </c>
      <c r="L88" s="78">
        <f>IF(Incident!E48="Yes",1,0)</f>
        <v>0</v>
      </c>
      <c r="M88" s="78">
        <f>IF(Incident!D41="Mandatory",$J$6,IF(Incident!D41="Highly Desirable",$J$7,IF(Incident!D41="Desirable",$J$8,0)))</f>
        <v>0</v>
      </c>
      <c r="N88" s="78">
        <f t="shared" si="7"/>
        <v>0</v>
      </c>
    </row>
    <row r="89" spans="2:14" s="78" customFormat="1" x14ac:dyDescent="0.25">
      <c r="B89" s="78">
        <v>64</v>
      </c>
      <c r="K89" s="78" t="e">
        <f t="shared" si="6"/>
        <v>#REF!</v>
      </c>
      <c r="L89" s="78" t="e">
        <f>IF(Incident!#REF!="Yes",1,0)</f>
        <v>#REF!</v>
      </c>
      <c r="M89" s="78">
        <f>IF(Incident!D42="Mandatory",$J$6,IF(Incident!D42="Highly Desirable",$J$7,IF(Incident!D42="Desirable",$J$8,0)))</f>
        <v>0</v>
      </c>
      <c r="N89" s="78" t="e">
        <f t="shared" si="7"/>
        <v>#REF!</v>
      </c>
    </row>
    <row r="90" spans="2:14" s="78" customFormat="1" x14ac:dyDescent="0.25">
      <c r="B90" s="78">
        <v>65</v>
      </c>
      <c r="K90" s="78" t="e">
        <f t="shared" si="6"/>
        <v>#REF!</v>
      </c>
      <c r="L90" s="78" t="e">
        <f>IF(Incident!#REF!="Yes",1,0)</f>
        <v>#REF!</v>
      </c>
      <c r="M90" s="78" t="e">
        <f>IF(Incident!#REF!="Mandatory",$J$6,IF(Incident!#REF!="Highly Desirable",$J$7,IF(Incident!#REF!="Desirable",$J$8,0)))</f>
        <v>#REF!</v>
      </c>
      <c r="N90" s="78" t="e">
        <f t="shared" si="7"/>
        <v>#REF!</v>
      </c>
    </row>
    <row r="91" spans="2:14" s="78" customFormat="1" x14ac:dyDescent="0.25">
      <c r="B91" s="78">
        <v>66</v>
      </c>
      <c r="K91" s="78" t="e">
        <f t="shared" ref="K91:K98" si="27">L91*M91</f>
        <v>#REF!</v>
      </c>
      <c r="L91" s="78" t="e">
        <f>IF(Incident!#REF!="Yes",1,0)</f>
        <v>#REF!</v>
      </c>
      <c r="M91" s="78" t="e">
        <f>IF(Incident!#REF!="Mandatory",$J$6,IF(Incident!#REF!="Highly Desirable",$J$7,IF(Incident!#REF!="Desirable",$J$8,0)))</f>
        <v>#REF!</v>
      </c>
      <c r="N91" s="78" t="e">
        <f t="shared" ref="N91:N98" si="28">IF(AND(M91=3,L91=1),1,0)</f>
        <v>#REF!</v>
      </c>
    </row>
    <row r="92" spans="2:14" s="78" customFormat="1" x14ac:dyDescent="0.25">
      <c r="B92" s="78">
        <v>67</v>
      </c>
      <c r="K92" s="78" t="e">
        <f t="shared" si="27"/>
        <v>#REF!</v>
      </c>
      <c r="L92" s="78" t="e">
        <f>IF(Incident!#REF!="Yes",1,0)</f>
        <v>#REF!</v>
      </c>
      <c r="M92" s="78">
        <f>IF(Incident!D44="Mandatory",$J$6,IF(Incident!D44="Highly Desirable",$J$7,IF(Incident!D44="Desirable",$J$8,0)))</f>
        <v>0</v>
      </c>
      <c r="N92" s="78" t="e">
        <f t="shared" si="28"/>
        <v>#REF!</v>
      </c>
    </row>
    <row r="93" spans="2:14" s="78" customFormat="1" x14ac:dyDescent="0.25">
      <c r="B93" s="78">
        <v>68</v>
      </c>
      <c r="K93" s="78">
        <f t="shared" si="27"/>
        <v>0</v>
      </c>
      <c r="L93" s="78">
        <f>IF(Incident!E49="Yes",1,0)</f>
        <v>0</v>
      </c>
      <c r="M93" s="78">
        <f>IF(Incident!D45="Mandatory",$J$6,IF(Incident!D45="Highly Desirable",$J$7,IF(Incident!D45="Desirable",$J$8,0)))</f>
        <v>0</v>
      </c>
      <c r="N93" s="78">
        <f t="shared" si="28"/>
        <v>0</v>
      </c>
    </row>
    <row r="94" spans="2:14" s="78" customFormat="1" x14ac:dyDescent="0.25">
      <c r="B94" s="78">
        <v>69</v>
      </c>
      <c r="K94" s="78">
        <f t="shared" si="27"/>
        <v>0</v>
      </c>
      <c r="L94" s="78">
        <f>IF(Incident!E50="Yes",1,0)</f>
        <v>0</v>
      </c>
      <c r="M94" s="78">
        <f>IF(Incident!D46="Mandatory",$J$6,IF(Incident!D46="Highly Desirable",$J$7,IF(Incident!D46="Desirable",$J$8,0)))</f>
        <v>0</v>
      </c>
      <c r="N94" s="78">
        <f t="shared" si="28"/>
        <v>0</v>
      </c>
    </row>
    <row r="95" spans="2:14" s="78" customFormat="1" x14ac:dyDescent="0.25">
      <c r="B95" s="78">
        <v>70</v>
      </c>
      <c r="K95" s="78" t="e">
        <f t="shared" si="27"/>
        <v>#REF!</v>
      </c>
      <c r="L95" s="78">
        <f>IF(Incident!E51="Yes",1,0)</f>
        <v>0</v>
      </c>
      <c r="M95" s="78" t="e">
        <f>IF(Incident!#REF!="Mandatory",$J$6,IF(Incident!#REF!="Highly Desirable",$J$7,IF(Incident!#REF!="Desirable",$J$8,0)))</f>
        <v>#REF!</v>
      </c>
      <c r="N95" s="78" t="e">
        <f t="shared" si="28"/>
        <v>#REF!</v>
      </c>
    </row>
    <row r="96" spans="2:14" s="78" customFormat="1" x14ac:dyDescent="0.25">
      <c r="B96" s="78">
        <v>71</v>
      </c>
      <c r="K96" s="78" t="e">
        <f t="shared" si="27"/>
        <v>#REF!</v>
      </c>
      <c r="L96" s="78" t="e">
        <f>IF(Incident!#REF!="Yes",1,0)</f>
        <v>#REF!</v>
      </c>
      <c r="M96" s="78">
        <f>IF(Incident!D47="Mandatory",$J$6,IF(Incident!D47="Highly Desirable",$J$7,IF(Incident!D47="Desirable",$J$8,0)))</f>
        <v>0</v>
      </c>
      <c r="N96" s="78" t="e">
        <f t="shared" si="28"/>
        <v>#REF!</v>
      </c>
    </row>
    <row r="97" spans="2:14" s="78" customFormat="1" x14ac:dyDescent="0.25">
      <c r="B97" s="78">
        <v>72</v>
      </c>
      <c r="K97" s="78" t="e">
        <f t="shared" si="27"/>
        <v>#REF!</v>
      </c>
      <c r="L97" s="78">
        <f>IF(Incident!E52="Yes",1,0)</f>
        <v>0</v>
      </c>
      <c r="M97" s="78" t="e">
        <f>IF(Incident!#REF!="Mandatory",$J$6,IF(Incident!#REF!="Highly Desirable",$J$7,IF(Incident!#REF!="Desirable",$J$8,0)))</f>
        <v>#REF!</v>
      </c>
      <c r="N97" s="78" t="e">
        <f t="shared" si="28"/>
        <v>#REF!</v>
      </c>
    </row>
    <row r="98" spans="2:14" s="78" customFormat="1" x14ac:dyDescent="0.25">
      <c r="B98" s="78">
        <v>73</v>
      </c>
      <c r="K98" s="78">
        <f t="shared" si="27"/>
        <v>0</v>
      </c>
      <c r="L98" s="78">
        <f>IF(Incident!E53="Yes",1,0)</f>
        <v>0</v>
      </c>
      <c r="M98" s="78">
        <f>IF(Incident!D48="Mandatory",$J$6,IF(Incident!D48="Highly Desirable",$J$7,IF(Incident!D48="Desirable",$J$8,0)))</f>
        <v>0</v>
      </c>
      <c r="N98" s="78">
        <f t="shared" si="28"/>
        <v>0</v>
      </c>
    </row>
    <row r="99" spans="2:14" s="78" customFormat="1" x14ac:dyDescent="0.25">
      <c r="B99" s="78">
        <v>74</v>
      </c>
    </row>
    <row r="100" spans="2:14" s="78" customFormat="1" x14ac:dyDescent="0.25">
      <c r="B100" s="78">
        <v>75</v>
      </c>
    </row>
    <row r="101" spans="2:14" s="78" customFormat="1" x14ac:dyDescent="0.25"/>
    <row r="102" spans="2:14" s="78" customFormat="1" x14ac:dyDescent="0.25"/>
    <row r="103" spans="2:14" s="78" customFormat="1" x14ac:dyDescent="0.25"/>
    <row r="104" spans="2:14" s="78" customFormat="1" x14ac:dyDescent="0.25"/>
    <row r="105" spans="2:14" s="78" customFormat="1" x14ac:dyDescent="0.25"/>
  </sheetData>
  <mergeCells count="13">
    <mergeCell ref="AY24:BB24"/>
    <mergeCell ref="AA24:AD24"/>
    <mergeCell ref="AE24:AH24"/>
    <mergeCell ref="AI24:AL24"/>
    <mergeCell ref="AM24:AP24"/>
    <mergeCell ref="AQ24:AT24"/>
    <mergeCell ref="AU24:AX24"/>
    <mergeCell ref="W24:Z24"/>
    <mergeCell ref="C24:F24"/>
    <mergeCell ref="G24:J24"/>
    <mergeCell ref="K24:N24"/>
    <mergeCell ref="O24:R24"/>
    <mergeCell ref="S24:V24"/>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showGridLines="0" zoomScaleNormal="100" workbookViewId="0">
      <pane ySplit="6" topLeftCell="A7" activePane="bottomLeft" state="frozen"/>
      <selection pane="bottomLeft" activeCell="E7" sqref="E7"/>
    </sheetView>
  </sheetViews>
  <sheetFormatPr defaultRowHeight="12.75" x14ac:dyDescent="0.2"/>
  <cols>
    <col min="1" max="1" width="3.28515625" customWidth="1"/>
    <col min="2" max="2" width="10.7109375" customWidth="1"/>
    <col min="3" max="3" width="60.7109375" customWidth="1"/>
    <col min="4" max="4" width="23.42578125" customWidth="1"/>
    <col min="5" max="5" width="18.5703125" bestFit="1" customWidth="1"/>
    <col min="6" max="6" width="54.85546875" customWidth="1"/>
  </cols>
  <sheetData>
    <row r="1" spans="1:6" ht="13.5" thickBot="1" x14ac:dyDescent="0.25"/>
    <row r="2" spans="1:6" s="1" customFormat="1" ht="49.5" customHeight="1" thickBot="1" x14ac:dyDescent="0.25">
      <c r="C2" s="149" t="s">
        <v>453</v>
      </c>
      <c r="D2" s="203" t="s">
        <v>493</v>
      </c>
      <c r="E2" s="204"/>
      <c r="F2" s="5"/>
    </row>
    <row r="3" spans="1:6" s="1" customFormat="1" ht="16.5" customHeight="1" thickBot="1" x14ac:dyDescent="0.25">
      <c r="B3" s="4"/>
      <c r="C3" s="2"/>
      <c r="D3" s="3"/>
      <c r="E3" s="3"/>
      <c r="F3" s="43"/>
    </row>
    <row r="4" spans="1:6" s="1" customFormat="1" ht="18.75" x14ac:dyDescent="0.2">
      <c r="B4" s="205" t="s">
        <v>558</v>
      </c>
      <c r="C4" s="206"/>
      <c r="D4" s="206"/>
      <c r="E4" s="206"/>
      <c r="F4" s="207"/>
    </row>
    <row r="5" spans="1:6" s="1" customFormat="1" ht="36" customHeight="1" thickBot="1" x14ac:dyDescent="0.25">
      <c r="B5" s="208" t="s">
        <v>715</v>
      </c>
      <c r="C5" s="209"/>
      <c r="D5" s="209"/>
      <c r="E5" s="209"/>
      <c r="F5" s="210"/>
    </row>
    <row r="6" spans="1:6" s="1" customFormat="1" ht="16.5" thickBot="1" x14ac:dyDescent="0.25">
      <c r="A6" s="10"/>
      <c r="B6" s="60" t="s">
        <v>110</v>
      </c>
      <c r="C6" s="57" t="s">
        <v>135</v>
      </c>
      <c r="D6" s="57" t="s">
        <v>409</v>
      </c>
      <c r="E6" s="58" t="s">
        <v>146</v>
      </c>
      <c r="F6" s="59" t="s">
        <v>139</v>
      </c>
    </row>
    <row r="7" spans="1:6" s="5" customFormat="1" ht="30" x14ac:dyDescent="0.2">
      <c r="B7" s="54" t="s">
        <v>541</v>
      </c>
      <c r="C7" s="55" t="s">
        <v>720</v>
      </c>
      <c r="D7" s="69" t="s">
        <v>141</v>
      </c>
      <c r="E7" s="161"/>
      <c r="F7" s="178"/>
    </row>
    <row r="8" spans="1:6" s="5" customFormat="1" ht="45" x14ac:dyDescent="0.2">
      <c r="B8" s="54" t="s">
        <v>614</v>
      </c>
      <c r="C8" s="55" t="s">
        <v>681</v>
      </c>
      <c r="D8" s="69" t="s">
        <v>141</v>
      </c>
      <c r="E8" s="161"/>
      <c r="F8" s="178"/>
    </row>
    <row r="9" spans="1:6" s="5" customFormat="1" ht="30" x14ac:dyDescent="0.2">
      <c r="B9" s="54" t="s">
        <v>542</v>
      </c>
      <c r="C9" s="14" t="s">
        <v>550</v>
      </c>
      <c r="D9" s="69" t="s">
        <v>141</v>
      </c>
      <c r="E9" s="161"/>
      <c r="F9" s="179"/>
    </row>
    <row r="10" spans="1:6" s="5" customFormat="1" ht="30" x14ac:dyDescent="0.2">
      <c r="B10" s="54" t="s">
        <v>543</v>
      </c>
      <c r="C10" s="11" t="s">
        <v>564</v>
      </c>
      <c r="D10" s="69" t="s">
        <v>141</v>
      </c>
      <c r="E10" s="161"/>
      <c r="F10" s="179"/>
    </row>
    <row r="11" spans="1:6" s="6" customFormat="1" ht="75" x14ac:dyDescent="0.2">
      <c r="B11" s="54" t="s">
        <v>544</v>
      </c>
      <c r="C11" s="12" t="s">
        <v>613</v>
      </c>
      <c r="D11" s="69" t="s">
        <v>141</v>
      </c>
      <c r="E11" s="161"/>
      <c r="F11" s="180"/>
    </row>
    <row r="12" spans="1:6" s="5" customFormat="1" ht="30" x14ac:dyDescent="0.2">
      <c r="B12" s="54" t="s">
        <v>545</v>
      </c>
      <c r="C12" s="11" t="s">
        <v>615</v>
      </c>
      <c r="D12" s="69" t="s">
        <v>141</v>
      </c>
      <c r="E12" s="161"/>
      <c r="F12" s="181"/>
    </row>
    <row r="13" spans="1:6" s="6" customFormat="1" ht="60" x14ac:dyDescent="0.2">
      <c r="B13" s="54" t="s">
        <v>546</v>
      </c>
      <c r="C13" s="11" t="s">
        <v>551</v>
      </c>
      <c r="D13" s="69" t="s">
        <v>141</v>
      </c>
      <c r="E13" s="161"/>
      <c r="F13" s="180"/>
    </row>
    <row r="14" spans="1:6" s="6" customFormat="1" ht="30" x14ac:dyDescent="0.2">
      <c r="B14" s="54" t="s">
        <v>547</v>
      </c>
      <c r="C14" s="11" t="s">
        <v>616</v>
      </c>
      <c r="D14" s="69" t="s">
        <v>141</v>
      </c>
      <c r="E14" s="161"/>
      <c r="F14" s="180"/>
    </row>
    <row r="15" spans="1:6" s="6" customFormat="1" ht="45" x14ac:dyDescent="0.2">
      <c r="B15" s="54" t="s">
        <v>548</v>
      </c>
      <c r="C15" s="11" t="s">
        <v>565</v>
      </c>
      <c r="D15" s="69" t="s">
        <v>141</v>
      </c>
      <c r="E15" s="161"/>
      <c r="F15" s="180"/>
    </row>
    <row r="16" spans="1:6" s="6" customFormat="1" ht="75" x14ac:dyDescent="0.2">
      <c r="B16" s="54" t="s">
        <v>549</v>
      </c>
      <c r="C16" s="11" t="s">
        <v>582</v>
      </c>
      <c r="D16" s="69" t="s">
        <v>141</v>
      </c>
      <c r="E16" s="161"/>
      <c r="F16" s="180"/>
    </row>
    <row r="17" spans="2:6" s="6" customFormat="1" ht="15.75" x14ac:dyDescent="0.2">
      <c r="B17" s="54" t="s">
        <v>553</v>
      </c>
      <c r="C17" s="11" t="s">
        <v>560</v>
      </c>
      <c r="D17" s="69" t="s">
        <v>141</v>
      </c>
      <c r="E17" s="161"/>
      <c r="F17" s="180"/>
    </row>
    <row r="18" spans="2:6" s="6" customFormat="1" ht="30" x14ac:dyDescent="0.2">
      <c r="B18" s="54" t="s">
        <v>556</v>
      </c>
      <c r="C18" s="11" t="s">
        <v>718</v>
      </c>
      <c r="D18" s="69" t="s">
        <v>141</v>
      </c>
      <c r="E18" s="161"/>
      <c r="F18" s="180"/>
    </row>
    <row r="19" spans="2:6" s="6" customFormat="1" ht="45" x14ac:dyDescent="0.2">
      <c r="B19" s="54" t="s">
        <v>557</v>
      </c>
      <c r="C19" s="12" t="s">
        <v>719</v>
      </c>
      <c r="D19" s="69" t="s">
        <v>414</v>
      </c>
      <c r="E19" s="161"/>
      <c r="F19" s="180"/>
    </row>
    <row r="20" spans="2:6" s="5" customFormat="1" ht="60" x14ac:dyDescent="0.2">
      <c r="B20" s="54" t="s">
        <v>561</v>
      </c>
      <c r="C20" s="12" t="s">
        <v>682</v>
      </c>
      <c r="D20" s="69" t="s">
        <v>414</v>
      </c>
      <c r="E20" s="161"/>
      <c r="F20" s="179"/>
    </row>
    <row r="21" spans="2:6" s="5" customFormat="1" ht="30" x14ac:dyDescent="0.2">
      <c r="B21" s="54" t="s">
        <v>562</v>
      </c>
      <c r="C21" s="12" t="s">
        <v>566</v>
      </c>
      <c r="D21" s="69" t="s">
        <v>414</v>
      </c>
      <c r="E21" s="161"/>
      <c r="F21" s="179"/>
    </row>
    <row r="22" spans="2:6" s="6" customFormat="1" ht="45" customHeight="1" x14ac:dyDescent="0.2">
      <c r="B22" s="54" t="s">
        <v>563</v>
      </c>
      <c r="C22" s="11" t="s">
        <v>552</v>
      </c>
      <c r="D22" s="69" t="s">
        <v>414</v>
      </c>
      <c r="E22" s="161"/>
      <c r="F22" s="180"/>
    </row>
    <row r="23" spans="2:6" s="6" customFormat="1" ht="45.75" thickBot="1" x14ac:dyDescent="0.25">
      <c r="B23" s="22" t="s">
        <v>721</v>
      </c>
      <c r="C23" s="15" t="s">
        <v>583</v>
      </c>
      <c r="D23" s="63" t="s">
        <v>147</v>
      </c>
      <c r="E23" s="162"/>
      <c r="F23" s="182"/>
    </row>
  </sheetData>
  <sheetProtection algorithmName="SHA-512" hashValue="Znz7kHm0tGiU6EhPsBEQImJ9CNw0TRrNSIEy1YdN10oXmNSvYQ8ZW4yVZHUBgzwWnBJO5zp22cU1WTIoOKXl5A==" saltValue="YPimjqgnodwXs8EJv7PUDQ==" spinCount="100000" sheet="1" objects="1" scenarios="1" formatColumns="0" formatRows="0" selectLockedCells="1"/>
  <protectedRanges>
    <protectedRange sqref="D2" name="Org Name"/>
    <protectedRange sqref="F12:F13 F20:F21 F7:F10 D7:D23" name="Range1"/>
  </protectedRanges>
  <sortState ref="B7:D22">
    <sortCondition ref="D7:D22"/>
  </sortState>
  <mergeCells count="3">
    <mergeCell ref="D2:E2"/>
    <mergeCell ref="B4:F4"/>
    <mergeCell ref="B5:F5"/>
  </mergeCells>
  <dataValidations count="2">
    <dataValidation type="list" allowBlank="1" showInputMessage="1" showErrorMessage="1" sqref="D7:D23">
      <formula1>Ranking</formula1>
    </dataValidation>
    <dataValidation type="list" allowBlank="1" showInputMessage="1" showErrorMessage="1" sqref="E7:E23">
      <formula1>YesNo</formula1>
    </dataValidation>
  </dataValidations>
  <pageMargins left="0.7" right="0.7" top="0.75" bottom="0.75" header="0.3" footer="0.3"/>
  <pageSetup scale="74" fitToHeight="0" orientation="landscape" horizontalDpi="4294967295" verticalDpi="4294967295"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workbookViewId="0">
      <selection activeCell="A4" sqref="A4"/>
    </sheetView>
  </sheetViews>
  <sheetFormatPr defaultRowHeight="12.75" x14ac:dyDescent="0.2"/>
  <sheetData>
    <row r="1" spans="1:2" x14ac:dyDescent="0.2">
      <c r="A1" s="7" t="s">
        <v>140</v>
      </c>
      <c r="B1" s="7" t="s">
        <v>145</v>
      </c>
    </row>
    <row r="2" spans="1:2" x14ac:dyDescent="0.2">
      <c r="A2" s="8" t="s">
        <v>141</v>
      </c>
      <c r="B2" s="8" t="s">
        <v>143</v>
      </c>
    </row>
    <row r="3" spans="1:2" x14ac:dyDescent="0.2">
      <c r="A3" s="141" t="s">
        <v>414</v>
      </c>
      <c r="B3" s="8" t="s">
        <v>144</v>
      </c>
    </row>
    <row r="4" spans="1:2" x14ac:dyDescent="0.2">
      <c r="A4" s="8" t="s">
        <v>147</v>
      </c>
    </row>
    <row r="5" spans="1:2" x14ac:dyDescent="0.2">
      <c r="A5" s="8" t="s">
        <v>142</v>
      </c>
    </row>
  </sheetData>
  <phoneticPr fontId="2" type="noConversion"/>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F21"/>
  <sheetViews>
    <sheetView showGridLines="0" zoomScaleNormal="100" workbookViewId="0">
      <pane ySplit="4" topLeftCell="A5" activePane="bottomLeft" state="frozen"/>
      <selection pane="bottomLeft" activeCell="F5" sqref="F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customWidth="1"/>
    <col min="5" max="5" width="18.5703125" style="3" bestFit="1" customWidth="1"/>
    <col min="6" max="6" width="54.85546875" style="1" customWidth="1"/>
    <col min="7" max="16384" width="8.85546875" style="1"/>
  </cols>
  <sheetData>
    <row r="1" spans="1:6" ht="16.5" customHeight="1" thickBot="1" x14ac:dyDescent="0.25">
      <c r="F1" s="43"/>
    </row>
    <row r="2" spans="1:6" ht="24.75" customHeight="1" x14ac:dyDescent="0.2">
      <c r="B2" s="205" t="s">
        <v>279</v>
      </c>
      <c r="C2" s="206"/>
      <c r="D2" s="206"/>
      <c r="E2" s="206"/>
      <c r="F2" s="207"/>
    </row>
    <row r="3" spans="1:6" ht="36" customHeight="1" thickBot="1" x14ac:dyDescent="0.25">
      <c r="B3" s="208" t="s">
        <v>715</v>
      </c>
      <c r="C3" s="209"/>
      <c r="D3" s="209"/>
      <c r="E3" s="209"/>
      <c r="F3" s="210"/>
    </row>
    <row r="4" spans="1:6" ht="16.5" thickBot="1" x14ac:dyDescent="0.25">
      <c r="A4" s="10"/>
      <c r="B4" s="60" t="s">
        <v>110</v>
      </c>
      <c r="C4" s="57" t="s">
        <v>135</v>
      </c>
      <c r="D4" s="57" t="s">
        <v>409</v>
      </c>
      <c r="E4" s="58" t="s">
        <v>146</v>
      </c>
      <c r="F4" s="59" t="s">
        <v>139</v>
      </c>
    </row>
    <row r="5" spans="1:6" s="5" customFormat="1" ht="30" x14ac:dyDescent="0.2">
      <c r="B5" s="54" t="s">
        <v>280</v>
      </c>
      <c r="C5" s="55" t="s">
        <v>282</v>
      </c>
      <c r="D5" s="69" t="s">
        <v>141</v>
      </c>
      <c r="E5" s="161"/>
      <c r="F5" s="178"/>
    </row>
    <row r="6" spans="1:6" s="5" customFormat="1" x14ac:dyDescent="0.2">
      <c r="B6" s="54" t="s">
        <v>281</v>
      </c>
      <c r="C6" s="12" t="s">
        <v>410</v>
      </c>
      <c r="D6" s="62" t="s">
        <v>141</v>
      </c>
      <c r="E6" s="163"/>
      <c r="F6" s="179"/>
    </row>
    <row r="7" spans="1:6" s="5" customFormat="1" x14ac:dyDescent="0.2">
      <c r="B7" s="54" t="s">
        <v>285</v>
      </c>
      <c r="C7" s="14" t="s">
        <v>283</v>
      </c>
      <c r="D7" s="62" t="s">
        <v>141</v>
      </c>
      <c r="E7" s="163"/>
      <c r="F7" s="179"/>
    </row>
    <row r="8" spans="1:6" s="5" customFormat="1" ht="30" x14ac:dyDescent="0.2">
      <c r="B8" s="54" t="s">
        <v>286</v>
      </c>
      <c r="C8" s="12" t="s">
        <v>452</v>
      </c>
      <c r="D8" s="66" t="s">
        <v>141</v>
      </c>
      <c r="E8" s="163"/>
      <c r="F8" s="181"/>
    </row>
    <row r="9" spans="1:6" s="6" customFormat="1" ht="30" x14ac:dyDescent="0.2">
      <c r="B9" s="54" t="s">
        <v>287</v>
      </c>
      <c r="C9" s="11" t="s">
        <v>411</v>
      </c>
      <c r="D9" s="62" t="s">
        <v>141</v>
      </c>
      <c r="E9" s="163"/>
      <c r="F9" s="180"/>
    </row>
    <row r="10" spans="1:6" ht="30" customHeight="1" x14ac:dyDescent="0.2">
      <c r="B10" s="54" t="s">
        <v>494</v>
      </c>
      <c r="C10" s="12" t="s">
        <v>584</v>
      </c>
      <c r="D10" s="139" t="s">
        <v>141</v>
      </c>
      <c r="E10" s="163"/>
      <c r="F10" s="183"/>
    </row>
    <row r="11" spans="1:6" ht="45" x14ac:dyDescent="0.2">
      <c r="B11" s="54" t="s">
        <v>288</v>
      </c>
      <c r="C11" s="12" t="s">
        <v>617</v>
      </c>
      <c r="D11" s="69" t="s">
        <v>141</v>
      </c>
      <c r="E11" s="163"/>
      <c r="F11" s="179"/>
    </row>
    <row r="12" spans="1:6" s="25" customFormat="1" x14ac:dyDescent="0.2">
      <c r="B12" s="54" t="s">
        <v>289</v>
      </c>
      <c r="C12" s="12" t="s">
        <v>284</v>
      </c>
      <c r="D12" s="67" t="s">
        <v>141</v>
      </c>
      <c r="E12" s="163"/>
      <c r="F12" s="183"/>
    </row>
    <row r="13" spans="1:6" s="25" customFormat="1" ht="60" x14ac:dyDescent="0.2">
      <c r="A13" s="6"/>
      <c r="B13" s="54" t="s">
        <v>290</v>
      </c>
      <c r="C13" s="11" t="s">
        <v>585</v>
      </c>
      <c r="D13" s="62" t="s">
        <v>141</v>
      </c>
      <c r="E13" s="163"/>
      <c r="F13" s="184"/>
    </row>
    <row r="14" spans="1:6" s="5" customFormat="1" ht="60" x14ac:dyDescent="0.2">
      <c r="A14" s="1"/>
      <c r="B14" s="54" t="s">
        <v>291</v>
      </c>
      <c r="C14" s="142" t="s">
        <v>586</v>
      </c>
      <c r="D14" s="139" t="s">
        <v>141</v>
      </c>
      <c r="E14" s="161"/>
      <c r="F14" s="185"/>
    </row>
    <row r="15" spans="1:6" s="5" customFormat="1" ht="105" x14ac:dyDescent="0.2">
      <c r="A15" s="1"/>
      <c r="B15" s="54" t="s">
        <v>292</v>
      </c>
      <c r="C15" s="14" t="s">
        <v>571</v>
      </c>
      <c r="D15" s="67" t="s">
        <v>141</v>
      </c>
      <c r="E15" s="163"/>
      <c r="F15" s="183"/>
    </row>
    <row r="16" spans="1:6" s="6" customFormat="1" ht="45.75" customHeight="1" x14ac:dyDescent="0.2">
      <c r="A16" s="5"/>
      <c r="B16" s="54" t="s">
        <v>293</v>
      </c>
      <c r="C16" s="61" t="s">
        <v>572</v>
      </c>
      <c r="D16" s="70" t="s">
        <v>414</v>
      </c>
      <c r="E16" s="164"/>
      <c r="F16" s="186"/>
    </row>
    <row r="17" spans="1:6" s="6" customFormat="1" ht="45.75" customHeight="1" x14ac:dyDescent="0.2">
      <c r="A17" s="5"/>
      <c r="B17" s="54" t="s">
        <v>294</v>
      </c>
      <c r="C17" s="11" t="s">
        <v>573</v>
      </c>
      <c r="D17" s="62" t="s">
        <v>414</v>
      </c>
      <c r="E17" s="163"/>
      <c r="F17" s="180"/>
    </row>
    <row r="18" spans="1:6" s="6" customFormat="1" ht="30" x14ac:dyDescent="0.2">
      <c r="A18" s="5"/>
      <c r="B18" s="54" t="s">
        <v>295</v>
      </c>
      <c r="C18" s="14" t="s">
        <v>574</v>
      </c>
      <c r="D18" s="62" t="s">
        <v>414</v>
      </c>
      <c r="E18" s="163"/>
      <c r="F18" s="180"/>
    </row>
    <row r="19" spans="1:6" x14ac:dyDescent="0.2">
      <c r="A19" s="6"/>
      <c r="B19" s="54" t="s">
        <v>1</v>
      </c>
      <c r="C19" s="11" t="s">
        <v>575</v>
      </c>
      <c r="D19" s="62" t="s">
        <v>414</v>
      </c>
      <c r="E19" s="163"/>
      <c r="F19" s="184"/>
    </row>
    <row r="20" spans="1:6" x14ac:dyDescent="0.2">
      <c r="B20" s="54" t="s">
        <v>2</v>
      </c>
      <c r="C20" s="11" t="s">
        <v>412</v>
      </c>
      <c r="D20" s="62" t="s">
        <v>414</v>
      </c>
      <c r="E20" s="163"/>
      <c r="F20" s="180"/>
    </row>
    <row r="21" spans="1:6" ht="45.75" customHeight="1" thickBot="1" x14ac:dyDescent="0.25">
      <c r="B21" s="22" t="s">
        <v>495</v>
      </c>
      <c r="C21" s="23" t="s">
        <v>422</v>
      </c>
      <c r="D21" s="63" t="s">
        <v>414</v>
      </c>
      <c r="E21" s="165"/>
      <c r="F21" s="187"/>
    </row>
  </sheetData>
  <sheetProtection algorithmName="SHA-512" hashValue="spWcrADJhKE+rX2FC1PDmN1xJAbeyihk5HSKzC0a3zz9uDrsRiKsMDjB8fF6F4hpuirqGIjxv8i1rGsIlKyCsQ==" saltValue="GsKDWr6b/an9h0qMFwDaVw==" spinCount="100000" sheet="1" objects="1" scenarios="1" formatColumns="0" formatRows="0" selectLockedCells="1"/>
  <protectedRanges>
    <protectedRange sqref="F5:F21 D5:D21" name="Range1"/>
  </protectedRanges>
  <sortState ref="A7:F29">
    <sortCondition descending="1" ref="D7:D29"/>
  </sortState>
  <mergeCells count="2">
    <mergeCell ref="B2:F2"/>
    <mergeCell ref="B3:F3"/>
  </mergeCells>
  <phoneticPr fontId="2" type="noConversion"/>
  <dataValidations count="2">
    <dataValidation type="list" allowBlank="1" showInputMessage="1" showErrorMessage="1" sqref="E5:E10 E12:E21">
      <formula1>YesNo</formula1>
    </dataValidation>
    <dataValidation type="list" allowBlank="1" showInputMessage="1" showErrorMessage="1" sqref="D5:D21">
      <formula1>Ranking</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B1:F21"/>
  <sheetViews>
    <sheetView showGridLines="0" zoomScaleNormal="100" workbookViewId="0">
      <pane ySplit="4" topLeftCell="A5" activePane="bottomLeft" state="frozen"/>
      <selection pane="bottomLeft" activeCell="E5" sqref="E5"/>
    </sheetView>
  </sheetViews>
  <sheetFormatPr defaultColWidth="8.85546875" defaultRowHeight="15.75" x14ac:dyDescent="0.2"/>
  <cols>
    <col min="1" max="1" width="3.28515625" style="24" customWidth="1"/>
    <col min="2" max="2" width="10.7109375" style="27" customWidth="1"/>
    <col min="3" max="3" width="60.7109375" style="28" customWidth="1"/>
    <col min="4" max="4" width="23.42578125" style="29" bestFit="1" customWidth="1"/>
    <col min="5" max="5" width="18.5703125" style="29" bestFit="1" customWidth="1"/>
    <col min="6" max="6" width="54.85546875" style="29" customWidth="1"/>
    <col min="7" max="16384" width="8.85546875" style="24"/>
  </cols>
  <sheetData>
    <row r="1" spans="2:6" ht="16.5" thickBot="1" x14ac:dyDescent="0.25"/>
    <row r="2" spans="2:6" ht="24.75" customHeight="1" x14ac:dyDescent="0.2">
      <c r="B2" s="205" t="s">
        <v>138</v>
      </c>
      <c r="C2" s="206"/>
      <c r="D2" s="206"/>
      <c r="E2" s="206"/>
      <c r="F2" s="207"/>
    </row>
    <row r="3" spans="2:6" ht="36" customHeight="1" thickBot="1" x14ac:dyDescent="0.25">
      <c r="B3" s="208" t="s">
        <v>715</v>
      </c>
      <c r="C3" s="209"/>
      <c r="D3" s="209"/>
      <c r="E3" s="209"/>
      <c r="F3" s="210"/>
    </row>
    <row r="4" spans="2:6" x14ac:dyDescent="0.2">
      <c r="B4" s="51" t="s">
        <v>110</v>
      </c>
      <c r="C4" s="52" t="s">
        <v>135</v>
      </c>
      <c r="D4" s="52" t="s">
        <v>409</v>
      </c>
      <c r="E4" s="52" t="s">
        <v>146</v>
      </c>
      <c r="F4" s="53" t="s">
        <v>139</v>
      </c>
    </row>
    <row r="5" spans="2:6" s="25" customFormat="1" ht="60" customHeight="1" x14ac:dyDescent="0.2">
      <c r="B5" s="20" t="s">
        <v>119</v>
      </c>
      <c r="C5" s="14" t="s">
        <v>198</v>
      </c>
      <c r="D5" s="62" t="s">
        <v>141</v>
      </c>
      <c r="E5" s="163"/>
      <c r="F5" s="180"/>
    </row>
    <row r="6" spans="2:6" s="25" customFormat="1" ht="30" x14ac:dyDescent="0.2">
      <c r="B6" s="20" t="s">
        <v>120</v>
      </c>
      <c r="C6" s="11" t="s">
        <v>598</v>
      </c>
      <c r="D6" s="62" t="s">
        <v>141</v>
      </c>
      <c r="E6" s="163"/>
      <c r="F6" s="180"/>
    </row>
    <row r="7" spans="2:6" s="25" customFormat="1" x14ac:dyDescent="0.2">
      <c r="B7" s="20" t="s">
        <v>122</v>
      </c>
      <c r="C7" s="14" t="s">
        <v>599</v>
      </c>
      <c r="D7" s="62" t="s">
        <v>141</v>
      </c>
      <c r="E7" s="163"/>
      <c r="F7" s="180"/>
    </row>
    <row r="8" spans="2:6" s="25" customFormat="1" ht="30" x14ac:dyDescent="0.2">
      <c r="B8" s="20" t="s">
        <v>121</v>
      </c>
      <c r="C8" s="14" t="s">
        <v>600</v>
      </c>
      <c r="D8" s="62" t="s">
        <v>141</v>
      </c>
      <c r="E8" s="163"/>
      <c r="F8" s="180"/>
    </row>
    <row r="9" spans="2:6" s="25" customFormat="1" ht="60" customHeight="1" x14ac:dyDescent="0.2">
      <c r="B9" s="20" t="s">
        <v>123</v>
      </c>
      <c r="C9" s="14" t="s">
        <v>421</v>
      </c>
      <c r="D9" s="62" t="s">
        <v>141</v>
      </c>
      <c r="E9" s="163"/>
      <c r="F9" s="180"/>
    </row>
    <row r="10" spans="2:6" s="25" customFormat="1" ht="75" x14ac:dyDescent="0.2">
      <c r="B10" s="20" t="s">
        <v>124</v>
      </c>
      <c r="C10" s="21" t="s">
        <v>601</v>
      </c>
      <c r="D10" s="62" t="s">
        <v>141</v>
      </c>
      <c r="E10" s="163"/>
      <c r="F10" s="180"/>
    </row>
    <row r="11" spans="2:6" s="25" customFormat="1" ht="45" x14ac:dyDescent="0.2">
      <c r="B11" s="20" t="s">
        <v>125</v>
      </c>
      <c r="C11" s="14" t="s">
        <v>602</v>
      </c>
      <c r="D11" s="62" t="s">
        <v>141</v>
      </c>
      <c r="E11" s="163"/>
      <c r="F11" s="180"/>
    </row>
    <row r="12" spans="2:6" s="25" customFormat="1" ht="30" x14ac:dyDescent="0.2">
      <c r="B12" s="20" t="s">
        <v>126</v>
      </c>
      <c r="C12" s="14" t="s">
        <v>603</v>
      </c>
      <c r="D12" s="62" t="s">
        <v>141</v>
      </c>
      <c r="E12" s="163"/>
      <c r="F12" s="180"/>
    </row>
    <row r="13" spans="2:6" s="25" customFormat="1" ht="45" x14ac:dyDescent="0.2">
      <c r="B13" s="20" t="s">
        <v>127</v>
      </c>
      <c r="C13" s="14" t="s">
        <v>443</v>
      </c>
      <c r="D13" s="62" t="s">
        <v>141</v>
      </c>
      <c r="E13" s="163"/>
      <c r="F13" s="180"/>
    </row>
    <row r="14" spans="2:6" s="25" customFormat="1" ht="30" x14ac:dyDescent="0.2">
      <c r="B14" s="20" t="s">
        <v>128</v>
      </c>
      <c r="C14" s="14" t="s">
        <v>347</v>
      </c>
      <c r="D14" s="62" t="s">
        <v>414</v>
      </c>
      <c r="E14" s="163"/>
      <c r="F14" s="180"/>
    </row>
    <row r="15" spans="2:6" s="25" customFormat="1" ht="30" x14ac:dyDescent="0.2">
      <c r="B15" s="20" t="s">
        <v>129</v>
      </c>
      <c r="C15" s="14" t="s">
        <v>346</v>
      </c>
      <c r="D15" s="62" t="s">
        <v>414</v>
      </c>
      <c r="E15" s="163"/>
      <c r="F15" s="180"/>
    </row>
    <row r="16" spans="2:6" s="25" customFormat="1" ht="45" x14ac:dyDescent="0.2">
      <c r="B16" s="20" t="s">
        <v>492</v>
      </c>
      <c r="C16" s="14" t="s">
        <v>619</v>
      </c>
      <c r="D16" s="62" t="s">
        <v>414</v>
      </c>
      <c r="E16" s="163"/>
      <c r="F16" s="180"/>
    </row>
    <row r="17" spans="2:6" s="25" customFormat="1" ht="45" x14ac:dyDescent="0.2">
      <c r="B17" s="20" t="s">
        <v>130</v>
      </c>
      <c r="C17" s="14" t="s">
        <v>348</v>
      </c>
      <c r="D17" s="62" t="s">
        <v>414</v>
      </c>
      <c r="E17" s="163"/>
      <c r="F17" s="180"/>
    </row>
    <row r="18" spans="2:6" s="1" customFormat="1" ht="30" x14ac:dyDescent="0.2">
      <c r="B18" s="20" t="s">
        <v>131</v>
      </c>
      <c r="C18" s="14" t="s">
        <v>349</v>
      </c>
      <c r="D18" s="62" t="s">
        <v>414</v>
      </c>
      <c r="E18" s="163"/>
      <c r="F18" s="184"/>
    </row>
    <row r="19" spans="2:6" s="6" customFormat="1" ht="30" x14ac:dyDescent="0.2">
      <c r="B19" s="20" t="s">
        <v>132</v>
      </c>
      <c r="C19" s="14" t="s">
        <v>620</v>
      </c>
      <c r="D19" s="62" t="s">
        <v>414</v>
      </c>
      <c r="E19" s="166"/>
      <c r="F19" s="184"/>
    </row>
    <row r="20" spans="2:6" s="25" customFormat="1" ht="75" customHeight="1" x14ac:dyDescent="0.2">
      <c r="B20" s="20" t="s">
        <v>133</v>
      </c>
      <c r="C20" s="21" t="s">
        <v>621</v>
      </c>
      <c r="D20" s="62" t="s">
        <v>147</v>
      </c>
      <c r="E20" s="163"/>
      <c r="F20" s="180"/>
    </row>
    <row r="21" spans="2:6" s="25" customFormat="1" ht="30.75" thickBot="1" x14ac:dyDescent="0.25">
      <c r="B21" s="22" t="s">
        <v>134</v>
      </c>
      <c r="C21" s="15" t="s">
        <v>597</v>
      </c>
      <c r="D21" s="63" t="s">
        <v>147</v>
      </c>
      <c r="E21" s="167"/>
      <c r="F21" s="188"/>
    </row>
  </sheetData>
  <sheetProtection algorithmName="SHA-512" hashValue="L/DaO+2+75FnHNHs0Kgh0Kf7F4jLLXsoFQtkYWz460Bn88ggO2PWkNIEObT78/BlgRqWeKGqOPPCrd0Vnxz6Ow==" saltValue="WlTZOyvJIyTFG8YvExv0ug==" spinCount="100000" sheet="1" objects="1" scenarios="1" formatColumns="0" formatRows="0" selectLockedCells="1"/>
  <protectedRanges>
    <protectedRange sqref="D5:F21" name="Range1"/>
  </protectedRanges>
  <sortState ref="B5:D24">
    <sortCondition ref="D5:D24"/>
  </sortState>
  <mergeCells count="2">
    <mergeCell ref="B2:F2"/>
    <mergeCell ref="B3:F3"/>
  </mergeCells>
  <phoneticPr fontId="2" type="noConversion"/>
  <dataValidations count="2">
    <dataValidation type="list" allowBlank="1" showInputMessage="1" showErrorMessage="1" sqref="E5:E21">
      <formula1>YesNo</formula1>
    </dataValidation>
    <dataValidation type="list" allowBlank="1" showInputMessage="1" showErrorMessage="1" sqref="D5:D21">
      <formula1>Ranking</formula1>
    </dataValidation>
  </dataValidations>
  <pageMargins left="0.7" right="0.7" top="0.75" bottom="0.75" header="0.3" footer="0.3"/>
  <pageSetup scale="72" fitToHeight="0" orientation="landscape" r:id="rId1"/>
  <headerFooter alignWithMargins="0">
    <oddFooter>&amp;L&amp;"Georgia,Regular"&amp;8NIST | Office Chief Information Officer&amp;R&amp;"Georgia,Regular"&amp;8Page: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F18"/>
  <sheetViews>
    <sheetView showGridLines="0" zoomScaleNormal="100" workbookViewId="0">
      <pane ySplit="4" topLeftCell="A5" activePane="bottomLeft" state="frozen"/>
      <selection pane="bottomLeft" activeCell="E5" sqref="E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customWidth="1"/>
    <col min="5" max="5" width="18.5703125" style="3" bestFit="1" customWidth="1"/>
    <col min="6" max="6" width="54.85546875" style="1" customWidth="1"/>
    <col min="7" max="16384" width="8.85546875" style="1"/>
  </cols>
  <sheetData>
    <row r="1" spans="2:6" ht="16.5" customHeight="1" thickBot="1" x14ac:dyDescent="0.25"/>
    <row r="2" spans="2:6" ht="24.75" customHeight="1" x14ac:dyDescent="0.2">
      <c r="B2" s="205" t="s">
        <v>537</v>
      </c>
      <c r="C2" s="206"/>
      <c r="D2" s="206"/>
      <c r="E2" s="206"/>
      <c r="F2" s="207"/>
    </row>
    <row r="3" spans="2:6" ht="36" customHeight="1" thickBot="1" x14ac:dyDescent="0.25">
      <c r="B3" s="211" t="s">
        <v>715</v>
      </c>
      <c r="C3" s="212"/>
      <c r="D3" s="212"/>
      <c r="E3" s="212"/>
      <c r="F3" s="213"/>
    </row>
    <row r="4" spans="2:6" ht="16.5" thickBot="1" x14ac:dyDescent="0.25">
      <c r="B4" s="60" t="s">
        <v>110</v>
      </c>
      <c r="C4" s="58" t="s">
        <v>135</v>
      </c>
      <c r="D4" s="58" t="s">
        <v>409</v>
      </c>
      <c r="E4" s="58" t="s">
        <v>146</v>
      </c>
      <c r="F4" s="59" t="s">
        <v>139</v>
      </c>
    </row>
    <row r="5" spans="2:6" s="5" customFormat="1" ht="30" x14ac:dyDescent="0.2">
      <c r="B5" s="54" t="s">
        <v>165</v>
      </c>
      <c r="C5" s="55" t="s">
        <v>636</v>
      </c>
      <c r="D5" s="69" t="s">
        <v>141</v>
      </c>
      <c r="E5" s="161"/>
      <c r="F5" s="178"/>
    </row>
    <row r="6" spans="2:6" s="5" customFormat="1" ht="30" x14ac:dyDescent="0.2">
      <c r="B6" s="20" t="s">
        <v>166</v>
      </c>
      <c r="C6" s="12" t="s">
        <v>622</v>
      </c>
      <c r="D6" s="62" t="s">
        <v>141</v>
      </c>
      <c r="E6" s="163"/>
      <c r="F6" s="179"/>
    </row>
    <row r="7" spans="2:6" s="6" customFormat="1" x14ac:dyDescent="0.2">
      <c r="B7" s="20" t="s">
        <v>167</v>
      </c>
      <c r="C7" s="14" t="s">
        <v>528</v>
      </c>
      <c r="D7" s="62" t="s">
        <v>141</v>
      </c>
      <c r="E7" s="163"/>
      <c r="F7" s="181"/>
    </row>
    <row r="8" spans="2:6" s="5" customFormat="1" ht="30" x14ac:dyDescent="0.2">
      <c r="B8" s="20" t="s">
        <v>168</v>
      </c>
      <c r="C8" s="12" t="s">
        <v>529</v>
      </c>
      <c r="D8" s="66" t="s">
        <v>141</v>
      </c>
      <c r="E8" s="163"/>
      <c r="F8" s="180"/>
    </row>
    <row r="9" spans="2:6" s="6" customFormat="1" ht="30" x14ac:dyDescent="0.2">
      <c r="B9" s="20" t="s">
        <v>448</v>
      </c>
      <c r="C9" s="11" t="s">
        <v>530</v>
      </c>
      <c r="D9" s="62" t="s">
        <v>141</v>
      </c>
      <c r="E9" s="163"/>
      <c r="F9" s="183"/>
    </row>
    <row r="10" spans="2:6" x14ac:dyDescent="0.2">
      <c r="B10" s="20" t="s">
        <v>169</v>
      </c>
      <c r="C10" s="11" t="s">
        <v>637</v>
      </c>
      <c r="D10" s="67" t="s">
        <v>141</v>
      </c>
      <c r="E10" s="163"/>
      <c r="F10" s="183"/>
    </row>
    <row r="11" spans="2:6" ht="45" x14ac:dyDescent="0.2">
      <c r="B11" s="20" t="s">
        <v>170</v>
      </c>
      <c r="C11" s="11" t="s">
        <v>531</v>
      </c>
      <c r="D11" s="67" t="s">
        <v>141</v>
      </c>
      <c r="E11" s="163"/>
      <c r="F11" s="183"/>
    </row>
    <row r="12" spans="2:6" ht="30" x14ac:dyDescent="0.2">
      <c r="B12" s="20" t="s">
        <v>171</v>
      </c>
      <c r="C12" s="11" t="s">
        <v>199</v>
      </c>
      <c r="D12" s="67" t="s">
        <v>141</v>
      </c>
      <c r="E12" s="163"/>
      <c r="F12" s="183"/>
    </row>
    <row r="13" spans="2:6" ht="30" x14ac:dyDescent="0.2">
      <c r="B13" s="20" t="s">
        <v>172</v>
      </c>
      <c r="C13" s="12" t="s">
        <v>532</v>
      </c>
      <c r="D13" s="67" t="s">
        <v>141</v>
      </c>
      <c r="E13" s="163"/>
      <c r="F13" s="183"/>
    </row>
    <row r="14" spans="2:6" ht="30" x14ac:dyDescent="0.2">
      <c r="B14" s="20" t="s">
        <v>173</v>
      </c>
      <c r="C14" s="12" t="s">
        <v>533</v>
      </c>
      <c r="D14" s="67" t="s">
        <v>141</v>
      </c>
      <c r="E14" s="163"/>
      <c r="F14" s="183"/>
    </row>
    <row r="15" spans="2:6" x14ac:dyDescent="0.2">
      <c r="B15" s="20" t="s">
        <v>174</v>
      </c>
      <c r="C15" s="12" t="s">
        <v>201</v>
      </c>
      <c r="D15" s="67" t="s">
        <v>141</v>
      </c>
      <c r="E15" s="163"/>
      <c r="F15" s="183"/>
    </row>
    <row r="16" spans="2:6" ht="30" x14ac:dyDescent="0.2">
      <c r="B16" s="20" t="s">
        <v>175</v>
      </c>
      <c r="C16" s="11" t="s">
        <v>638</v>
      </c>
      <c r="D16" s="67" t="s">
        <v>414</v>
      </c>
      <c r="E16" s="163"/>
      <c r="F16" s="183"/>
    </row>
    <row r="17" spans="2:6" ht="30" x14ac:dyDescent="0.2">
      <c r="B17" s="20" t="s">
        <v>176</v>
      </c>
      <c r="C17" s="12" t="s">
        <v>200</v>
      </c>
      <c r="D17" s="67" t="s">
        <v>414</v>
      </c>
      <c r="E17" s="163"/>
      <c r="F17" s="181"/>
    </row>
    <row r="18" spans="2:6" ht="16.5" thickBot="1" x14ac:dyDescent="0.25">
      <c r="B18" s="22" t="s">
        <v>177</v>
      </c>
      <c r="C18" s="23" t="s">
        <v>534</v>
      </c>
      <c r="D18" s="155" t="s">
        <v>414</v>
      </c>
      <c r="E18" s="162"/>
      <c r="F18" s="188"/>
    </row>
  </sheetData>
  <sheetProtection algorithmName="SHA-512" hashValue="WIGeifZ7QD40PlOVGD671IWBlgyeCJ6+zc7b8pdRpwBSgQjSFYryVlwZBPbvv6aC6LRmH+5Yrp35iXge9ObacA==" saltValue="VaPGIX4V0gZyqkcdOqQE2g==" spinCount="100000" sheet="1" objects="1" scenarios="1" formatColumns="0" formatRows="0" selectLockedCells="1"/>
  <protectedRanges>
    <protectedRange sqref="D5:F18" name="Range1"/>
  </protectedRanges>
  <sortState ref="B19:D44">
    <sortCondition ref="D19:D44"/>
  </sortState>
  <mergeCells count="2">
    <mergeCell ref="B2:F2"/>
    <mergeCell ref="B3:F3"/>
  </mergeCells>
  <phoneticPr fontId="2" type="noConversion"/>
  <dataValidations count="2">
    <dataValidation type="list" allowBlank="1" showInputMessage="1" showErrorMessage="1" sqref="D5:D18">
      <formula1>Ranking</formula1>
    </dataValidation>
    <dataValidation type="list" allowBlank="1" showInputMessage="1" showErrorMessage="1" sqref="E5:E18">
      <formula1>YesNo</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B1:F24"/>
  <sheetViews>
    <sheetView showGridLines="0" zoomScaleNormal="100" workbookViewId="0">
      <pane ySplit="4" topLeftCell="A5" activePane="bottomLeft" state="frozen"/>
      <selection pane="bottomLeft" activeCell="E5" sqref="E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bestFit="1" customWidth="1"/>
    <col min="5" max="5" width="18.5703125" style="3" bestFit="1" customWidth="1"/>
    <col min="6" max="6" width="54.85546875" style="1" customWidth="1"/>
    <col min="7" max="16384" width="8.85546875" style="1"/>
  </cols>
  <sheetData>
    <row r="1" spans="2:6" ht="16.5" thickBot="1" x14ac:dyDescent="0.25"/>
    <row r="2" spans="2:6" ht="24.75" customHeight="1" x14ac:dyDescent="0.2">
      <c r="B2" s="205" t="s">
        <v>491</v>
      </c>
      <c r="C2" s="206"/>
      <c r="D2" s="206"/>
      <c r="E2" s="206"/>
      <c r="F2" s="207"/>
    </row>
    <row r="3" spans="2:6" ht="36" customHeight="1" thickBot="1" x14ac:dyDescent="0.25">
      <c r="B3" s="214" t="s">
        <v>715</v>
      </c>
      <c r="C3" s="215"/>
      <c r="D3" s="215"/>
      <c r="E3" s="215"/>
      <c r="F3" s="216"/>
    </row>
    <row r="4" spans="2:6" ht="16.5" thickBot="1" x14ac:dyDescent="0.25">
      <c r="B4" s="60" t="s">
        <v>110</v>
      </c>
      <c r="C4" s="58" t="s">
        <v>135</v>
      </c>
      <c r="D4" s="58" t="s">
        <v>409</v>
      </c>
      <c r="E4" s="58" t="s">
        <v>146</v>
      </c>
      <c r="F4" s="59" t="s">
        <v>139</v>
      </c>
    </row>
    <row r="5" spans="2:6" s="6" customFormat="1" ht="30" x14ac:dyDescent="0.2">
      <c r="B5" s="54" t="s">
        <v>505</v>
      </c>
      <c r="C5" s="142" t="s">
        <v>209</v>
      </c>
      <c r="D5" s="69" t="s">
        <v>141</v>
      </c>
      <c r="E5" s="168"/>
      <c r="F5" s="189"/>
    </row>
    <row r="6" spans="2:6" s="5" customFormat="1" ht="45" x14ac:dyDescent="0.2">
      <c r="B6" s="54" t="s">
        <v>506</v>
      </c>
      <c r="C6" s="12" t="s">
        <v>296</v>
      </c>
      <c r="D6" s="62" t="s">
        <v>141</v>
      </c>
      <c r="E6" s="163"/>
      <c r="F6" s="180"/>
    </row>
    <row r="7" spans="2:6" s="5" customFormat="1" ht="45" x14ac:dyDescent="0.2">
      <c r="B7" s="54" t="s">
        <v>507</v>
      </c>
      <c r="C7" s="14" t="s">
        <v>488</v>
      </c>
      <c r="D7" s="62" t="s">
        <v>141</v>
      </c>
      <c r="E7" s="163"/>
      <c r="F7" s="180"/>
    </row>
    <row r="8" spans="2:6" s="6" customFormat="1" x14ac:dyDescent="0.2">
      <c r="B8" s="54" t="s">
        <v>508</v>
      </c>
      <c r="C8" s="145" t="s">
        <v>609</v>
      </c>
      <c r="D8" s="66" t="s">
        <v>141</v>
      </c>
      <c r="E8" s="169"/>
      <c r="F8" s="181"/>
    </row>
    <row r="9" spans="2:6" s="5" customFormat="1" ht="45" x14ac:dyDescent="0.2">
      <c r="B9" s="54" t="s">
        <v>509</v>
      </c>
      <c r="C9" s="11" t="s">
        <v>593</v>
      </c>
      <c r="D9" s="62" t="s">
        <v>141</v>
      </c>
      <c r="E9" s="163"/>
      <c r="F9" s="179"/>
    </row>
    <row r="10" spans="2:6" s="6" customFormat="1" ht="35.25" customHeight="1" x14ac:dyDescent="0.2">
      <c r="B10" s="54" t="s">
        <v>510</v>
      </c>
      <c r="C10" s="13" t="s">
        <v>489</v>
      </c>
      <c r="D10" s="62" t="s">
        <v>141</v>
      </c>
      <c r="E10" s="163"/>
      <c r="F10" s="181"/>
    </row>
    <row r="11" spans="2:6" s="5" customFormat="1" ht="31.5" customHeight="1" x14ac:dyDescent="0.2">
      <c r="B11" s="54" t="s">
        <v>511</v>
      </c>
      <c r="C11" s="14" t="s">
        <v>594</v>
      </c>
      <c r="D11" s="146" t="s">
        <v>141</v>
      </c>
      <c r="E11" s="163"/>
      <c r="F11" s="180"/>
    </row>
    <row r="12" spans="2:6" s="5" customFormat="1" ht="45" x14ac:dyDescent="0.2">
      <c r="B12" s="54" t="s">
        <v>512</v>
      </c>
      <c r="C12" s="12" t="s">
        <v>623</v>
      </c>
      <c r="D12" s="62" t="s">
        <v>141</v>
      </c>
      <c r="E12" s="163"/>
      <c r="F12" s="180"/>
    </row>
    <row r="13" spans="2:6" ht="30" x14ac:dyDescent="0.2">
      <c r="B13" s="54" t="s">
        <v>513</v>
      </c>
      <c r="C13" s="11" t="s">
        <v>639</v>
      </c>
      <c r="D13" s="62" t="s">
        <v>141</v>
      </c>
      <c r="E13" s="163"/>
      <c r="F13" s="183"/>
    </row>
    <row r="14" spans="2:6" s="5" customFormat="1" ht="30" x14ac:dyDescent="0.2">
      <c r="B14" s="54" t="s">
        <v>514</v>
      </c>
      <c r="C14" s="11" t="s">
        <v>526</v>
      </c>
      <c r="D14" s="62" t="s">
        <v>141</v>
      </c>
      <c r="E14" s="163"/>
      <c r="F14" s="180"/>
    </row>
    <row r="15" spans="2:6" s="5" customFormat="1" ht="30" x14ac:dyDescent="0.2">
      <c r="B15" s="54" t="s">
        <v>515</v>
      </c>
      <c r="C15" s="12" t="s">
        <v>624</v>
      </c>
      <c r="D15" s="62" t="s">
        <v>141</v>
      </c>
      <c r="E15" s="163"/>
      <c r="F15" s="180"/>
    </row>
    <row r="16" spans="2:6" s="5" customFormat="1" ht="30" x14ac:dyDescent="0.2">
      <c r="B16" s="54" t="s">
        <v>516</v>
      </c>
      <c r="C16" s="12" t="s">
        <v>197</v>
      </c>
      <c r="D16" s="62" t="s">
        <v>414</v>
      </c>
      <c r="E16" s="163"/>
      <c r="F16" s="180"/>
    </row>
    <row r="17" spans="2:6" s="5" customFormat="1" ht="30" x14ac:dyDescent="0.2">
      <c r="B17" s="54" t="s">
        <v>517</v>
      </c>
      <c r="C17" s="12" t="s">
        <v>490</v>
      </c>
      <c r="D17" s="62" t="s">
        <v>414</v>
      </c>
      <c r="E17" s="163"/>
      <c r="F17" s="180"/>
    </row>
    <row r="18" spans="2:6" s="5" customFormat="1" ht="45" x14ac:dyDescent="0.2">
      <c r="B18" s="54" t="s">
        <v>518</v>
      </c>
      <c r="C18" s="12" t="s">
        <v>297</v>
      </c>
      <c r="D18" s="62" t="s">
        <v>414</v>
      </c>
      <c r="E18" s="163"/>
      <c r="F18" s="180"/>
    </row>
    <row r="19" spans="2:6" s="6" customFormat="1" ht="15.75" customHeight="1" x14ac:dyDescent="0.2">
      <c r="B19" s="54" t="s">
        <v>519</v>
      </c>
      <c r="C19" s="11" t="s">
        <v>527</v>
      </c>
      <c r="D19" s="62" t="s">
        <v>414</v>
      </c>
      <c r="E19" s="163"/>
      <c r="F19" s="184"/>
    </row>
    <row r="20" spans="2:6" ht="15.75" customHeight="1" x14ac:dyDescent="0.2">
      <c r="B20" s="20" t="s">
        <v>520</v>
      </c>
      <c r="C20" s="11" t="s">
        <v>611</v>
      </c>
      <c r="D20" s="62" t="s">
        <v>414</v>
      </c>
      <c r="E20" s="163"/>
      <c r="F20" s="184"/>
    </row>
    <row r="21" spans="2:6" s="5" customFormat="1" ht="30" x14ac:dyDescent="0.2">
      <c r="B21" s="20" t="s">
        <v>521</v>
      </c>
      <c r="C21" s="11" t="s">
        <v>625</v>
      </c>
      <c r="D21" s="62" t="s">
        <v>414</v>
      </c>
      <c r="E21" s="163"/>
      <c r="F21" s="179"/>
    </row>
    <row r="22" spans="2:6" s="5" customFormat="1" ht="45" x14ac:dyDescent="0.2">
      <c r="B22" s="20" t="s">
        <v>522</v>
      </c>
      <c r="C22" s="11" t="s">
        <v>298</v>
      </c>
      <c r="D22" s="62" t="s">
        <v>147</v>
      </c>
      <c r="E22" s="163"/>
      <c r="F22" s="179"/>
    </row>
    <row r="23" spans="2:6" ht="30" x14ac:dyDescent="0.2">
      <c r="B23" s="20" t="s">
        <v>523</v>
      </c>
      <c r="C23" s="12" t="s">
        <v>413</v>
      </c>
      <c r="D23" s="62" t="s">
        <v>147</v>
      </c>
      <c r="E23" s="163"/>
      <c r="F23" s="183"/>
    </row>
    <row r="24" spans="2:6" s="5" customFormat="1" ht="30.75" thickBot="1" x14ac:dyDescent="0.25">
      <c r="B24" s="22" t="s">
        <v>618</v>
      </c>
      <c r="C24" s="15" t="s">
        <v>610</v>
      </c>
      <c r="D24" s="63" t="s">
        <v>147</v>
      </c>
      <c r="E24" s="162"/>
      <c r="F24" s="190"/>
    </row>
  </sheetData>
  <sheetProtection algorithmName="SHA-512" hashValue="CVGw1GnhE6PbIzePvOtyTR3H2WEDEe1SulKYekcCUGwxuYka15F77Uc8V0jgvoox70yg3myqYQxHpN9iG8x6ww==" saltValue="vZsV3stPy4HaKywBTwMBrA==" spinCount="100000" sheet="1" objects="1" scenarios="1" formatColumns="0" formatRows="0" selectLockedCells="1"/>
  <protectedRanges>
    <protectedRange sqref="D5:F22 D24:F24" name="Range1"/>
    <protectedRange sqref="D23 F23" name="Range1_1"/>
  </protectedRanges>
  <sortState ref="B5:D23">
    <sortCondition ref="D5:D23"/>
  </sortState>
  <mergeCells count="2">
    <mergeCell ref="B2:F2"/>
    <mergeCell ref="B3:F3"/>
  </mergeCells>
  <phoneticPr fontId="2" type="noConversion"/>
  <dataValidations count="2">
    <dataValidation type="list" allowBlank="1" showInputMessage="1" showErrorMessage="1" sqref="E5:E19 E21:E24">
      <formula1>YesNo</formula1>
    </dataValidation>
    <dataValidation type="list" allowBlank="1" showInputMessage="1" showErrorMessage="1" sqref="D5:D24">
      <formula1>Ranking</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56"/>
  <sheetViews>
    <sheetView showGridLines="0" zoomScaleNormal="100" workbookViewId="0">
      <pane ySplit="4" topLeftCell="A5" activePane="bottomLeft" state="frozen"/>
      <selection pane="bottomLeft" activeCell="F5" sqref="F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bestFit="1" customWidth="1"/>
    <col min="5" max="5" width="18.5703125" style="3" bestFit="1" customWidth="1"/>
    <col min="6" max="6" width="54.85546875" style="1" customWidth="1"/>
    <col min="7" max="16384" width="8.85546875" style="1"/>
  </cols>
  <sheetData>
    <row r="1" spans="2:6" ht="16.5" thickBot="1" x14ac:dyDescent="0.25"/>
    <row r="2" spans="2:6" ht="24.75" customHeight="1" x14ac:dyDescent="0.2">
      <c r="B2" s="205" t="s">
        <v>111</v>
      </c>
      <c r="C2" s="206"/>
      <c r="D2" s="206"/>
      <c r="E2" s="206"/>
      <c r="F2" s="207"/>
    </row>
    <row r="3" spans="2:6" ht="36" customHeight="1" thickBot="1" x14ac:dyDescent="0.25">
      <c r="B3" s="208" t="s">
        <v>715</v>
      </c>
      <c r="C3" s="209"/>
      <c r="D3" s="209"/>
      <c r="E3" s="209"/>
      <c r="F3" s="210"/>
    </row>
    <row r="4" spans="2:6" ht="16.5" thickBot="1" x14ac:dyDescent="0.25">
      <c r="B4" s="60" t="s">
        <v>110</v>
      </c>
      <c r="C4" s="58" t="s">
        <v>135</v>
      </c>
      <c r="D4" s="58" t="s">
        <v>409</v>
      </c>
      <c r="E4" s="58" t="s">
        <v>146</v>
      </c>
      <c r="F4" s="59" t="s">
        <v>139</v>
      </c>
    </row>
    <row r="5" spans="2:6" ht="30" x14ac:dyDescent="0.2">
      <c r="B5" s="54" t="s">
        <v>56</v>
      </c>
      <c r="C5" s="13" t="s">
        <v>424</v>
      </c>
      <c r="D5" s="18" t="s">
        <v>141</v>
      </c>
      <c r="E5" s="163"/>
      <c r="F5" s="183"/>
    </row>
    <row r="6" spans="2:6" ht="30" x14ac:dyDescent="0.2">
      <c r="B6" s="54" t="s">
        <v>57</v>
      </c>
      <c r="C6" s="13" t="s">
        <v>634</v>
      </c>
      <c r="D6" s="18" t="s">
        <v>141</v>
      </c>
      <c r="E6" s="163"/>
      <c r="F6" s="183"/>
    </row>
    <row r="7" spans="2:6" ht="30" x14ac:dyDescent="0.2">
      <c r="B7" s="54" t="s">
        <v>58</v>
      </c>
      <c r="C7" s="11" t="s">
        <v>425</v>
      </c>
      <c r="D7" s="18" t="s">
        <v>141</v>
      </c>
      <c r="E7" s="163"/>
      <c r="F7" s="183"/>
    </row>
    <row r="8" spans="2:6" ht="30" x14ac:dyDescent="0.2">
      <c r="B8" s="54" t="s">
        <v>59</v>
      </c>
      <c r="C8" s="11" t="s">
        <v>426</v>
      </c>
      <c r="D8" s="18" t="s">
        <v>141</v>
      </c>
      <c r="E8" s="163"/>
      <c r="F8" s="183"/>
    </row>
    <row r="9" spans="2:6" ht="45" x14ac:dyDescent="0.2">
      <c r="B9" s="54" t="s">
        <v>631</v>
      </c>
      <c r="C9" s="11" t="s">
        <v>626</v>
      </c>
      <c r="D9" s="18" t="s">
        <v>141</v>
      </c>
      <c r="E9" s="163"/>
      <c r="F9" s="183"/>
    </row>
    <row r="10" spans="2:6" ht="30" x14ac:dyDescent="0.2">
      <c r="B10" s="54" t="s">
        <v>60</v>
      </c>
      <c r="C10" s="11" t="s">
        <v>649</v>
      </c>
      <c r="D10" s="18" t="s">
        <v>141</v>
      </c>
      <c r="E10" s="163"/>
      <c r="F10" s="183"/>
    </row>
    <row r="11" spans="2:6" ht="45" x14ac:dyDescent="0.2">
      <c r="B11" s="54" t="s">
        <v>632</v>
      </c>
      <c r="C11" s="11" t="s">
        <v>678</v>
      </c>
      <c r="D11" s="18" t="s">
        <v>141</v>
      </c>
      <c r="E11" s="163"/>
      <c r="F11" s="183"/>
    </row>
    <row r="12" spans="2:6" ht="30" x14ac:dyDescent="0.2">
      <c r="B12" s="54" t="s">
        <v>61</v>
      </c>
      <c r="C12" s="11" t="s">
        <v>456</v>
      </c>
      <c r="D12" s="18" t="s">
        <v>141</v>
      </c>
      <c r="E12" s="163"/>
      <c r="F12" s="183"/>
    </row>
    <row r="13" spans="2:6" ht="30" x14ac:dyDescent="0.2">
      <c r="B13" s="54" t="s">
        <v>62</v>
      </c>
      <c r="C13" s="11" t="s">
        <v>457</v>
      </c>
      <c r="D13" s="18" t="s">
        <v>141</v>
      </c>
      <c r="E13" s="163"/>
      <c r="F13" s="183"/>
    </row>
    <row r="14" spans="2:6" x14ac:dyDescent="0.2">
      <c r="B14" s="54" t="s">
        <v>63</v>
      </c>
      <c r="C14" s="11" t="s">
        <v>627</v>
      </c>
      <c r="D14" s="18" t="s">
        <v>141</v>
      </c>
      <c r="E14" s="163"/>
      <c r="F14" s="183"/>
    </row>
    <row r="15" spans="2:6" ht="30" x14ac:dyDescent="0.2">
      <c r="B15" s="54" t="s">
        <v>64</v>
      </c>
      <c r="C15" s="11" t="s">
        <v>151</v>
      </c>
      <c r="D15" s="18" t="s">
        <v>141</v>
      </c>
      <c r="E15" s="163"/>
      <c r="F15" s="183"/>
    </row>
    <row r="16" spans="2:6" ht="30" x14ac:dyDescent="0.2">
      <c r="B16" s="54" t="s">
        <v>65</v>
      </c>
      <c r="C16" s="11" t="s">
        <v>628</v>
      </c>
      <c r="D16" s="18" t="s">
        <v>141</v>
      </c>
      <c r="E16" s="163"/>
      <c r="F16" s="183"/>
    </row>
    <row r="17" spans="1:6" ht="15.75" customHeight="1" x14ac:dyDescent="0.2">
      <c r="B17" s="54" t="s">
        <v>66</v>
      </c>
      <c r="C17" s="11" t="s">
        <v>458</v>
      </c>
      <c r="D17" s="18" t="s">
        <v>141</v>
      </c>
      <c r="E17" s="163"/>
      <c r="F17" s="183"/>
    </row>
    <row r="18" spans="1:6" ht="30" x14ac:dyDescent="0.2">
      <c r="B18" s="54" t="s">
        <v>67</v>
      </c>
      <c r="C18" s="11" t="s">
        <v>459</v>
      </c>
      <c r="D18" s="18" t="s">
        <v>141</v>
      </c>
      <c r="E18" s="163"/>
      <c r="F18" s="183"/>
    </row>
    <row r="19" spans="1:6" ht="30" x14ac:dyDescent="0.2">
      <c r="B19" s="54" t="s">
        <v>68</v>
      </c>
      <c r="C19" s="11" t="s">
        <v>587</v>
      </c>
      <c r="D19" s="18" t="s">
        <v>141</v>
      </c>
      <c r="E19" s="163"/>
      <c r="F19" s="183"/>
    </row>
    <row r="20" spans="1:6" ht="30" x14ac:dyDescent="0.2">
      <c r="A20" s="5"/>
      <c r="B20" s="54" t="s">
        <v>69</v>
      </c>
      <c r="C20" s="11" t="s">
        <v>460</v>
      </c>
      <c r="D20" s="18" t="s">
        <v>141</v>
      </c>
      <c r="E20" s="163"/>
      <c r="F20" s="183"/>
    </row>
    <row r="21" spans="1:6" x14ac:dyDescent="0.2">
      <c r="A21" s="5"/>
      <c r="B21" s="54" t="s">
        <v>70</v>
      </c>
      <c r="C21" s="14" t="s">
        <v>164</v>
      </c>
      <c r="D21" s="16" t="s">
        <v>141</v>
      </c>
      <c r="E21" s="163"/>
      <c r="F21" s="179"/>
    </row>
    <row r="22" spans="1:6" x14ac:dyDescent="0.2">
      <c r="A22" s="6"/>
      <c r="B22" s="54" t="s">
        <v>71</v>
      </c>
      <c r="C22" s="11" t="s">
        <v>461</v>
      </c>
      <c r="D22" s="16" t="s">
        <v>141</v>
      </c>
      <c r="E22" s="163"/>
      <c r="F22" s="180"/>
    </row>
    <row r="23" spans="1:6" ht="30" x14ac:dyDescent="0.2">
      <c r="B23" s="54" t="s">
        <v>496</v>
      </c>
      <c r="C23" s="11" t="s">
        <v>462</v>
      </c>
      <c r="D23" s="18" t="s">
        <v>141</v>
      </c>
      <c r="E23" s="163"/>
      <c r="F23" s="181"/>
    </row>
    <row r="24" spans="1:6" x14ac:dyDescent="0.2">
      <c r="A24" s="5"/>
      <c r="B24" s="54" t="s">
        <v>72</v>
      </c>
      <c r="C24" s="11" t="s">
        <v>567</v>
      </c>
      <c r="D24" s="18" t="s">
        <v>141</v>
      </c>
      <c r="E24" s="163"/>
      <c r="F24" s="183"/>
    </row>
    <row r="25" spans="1:6" ht="30" x14ac:dyDescent="0.2">
      <c r="A25" s="5"/>
      <c r="B25" s="54" t="s">
        <v>73</v>
      </c>
      <c r="C25" s="14" t="s">
        <v>463</v>
      </c>
      <c r="D25" s="17" t="s">
        <v>141</v>
      </c>
      <c r="E25" s="163"/>
      <c r="F25" s="179"/>
    </row>
    <row r="26" spans="1:6" ht="30" x14ac:dyDescent="0.2">
      <c r="A26" s="5"/>
      <c r="B26" s="54" t="s">
        <v>74</v>
      </c>
      <c r="C26" s="13" t="s">
        <v>576</v>
      </c>
      <c r="D26" s="16" t="s">
        <v>141</v>
      </c>
      <c r="E26" s="163"/>
      <c r="F26" s="180"/>
    </row>
    <row r="27" spans="1:6" ht="30" x14ac:dyDescent="0.2">
      <c r="A27" s="5"/>
      <c r="B27" s="54" t="s">
        <v>75</v>
      </c>
      <c r="C27" s="11" t="s">
        <v>577</v>
      </c>
      <c r="D27" s="16" t="s">
        <v>141</v>
      </c>
      <c r="E27" s="163"/>
      <c r="F27" s="180"/>
    </row>
    <row r="28" spans="1:6" s="5" customFormat="1" ht="45" x14ac:dyDescent="0.2">
      <c r="B28" s="54" t="s">
        <v>76</v>
      </c>
      <c r="C28" s="11" t="s">
        <v>588</v>
      </c>
      <c r="D28" s="16" t="s">
        <v>141</v>
      </c>
      <c r="E28" s="163"/>
      <c r="F28" s="180"/>
    </row>
    <row r="29" spans="1:6" s="5" customFormat="1" x14ac:dyDescent="0.2">
      <c r="A29" s="1"/>
      <c r="B29" s="54" t="s">
        <v>77</v>
      </c>
      <c r="C29" s="11" t="s">
        <v>464</v>
      </c>
      <c r="D29" s="18" t="s">
        <v>141</v>
      </c>
      <c r="E29" s="163"/>
      <c r="F29" s="180"/>
    </row>
    <row r="30" spans="1:6" s="6" customFormat="1" ht="45" x14ac:dyDescent="0.2">
      <c r="A30" s="1"/>
      <c r="B30" s="54" t="s">
        <v>78</v>
      </c>
      <c r="C30" s="11" t="s">
        <v>466</v>
      </c>
      <c r="D30" s="18" t="s">
        <v>141</v>
      </c>
      <c r="E30" s="163"/>
      <c r="F30" s="183"/>
    </row>
    <row r="31" spans="1:6" s="5" customFormat="1" ht="30" x14ac:dyDescent="0.2">
      <c r="A31" s="6"/>
      <c r="B31" s="54" t="s">
        <v>79</v>
      </c>
      <c r="C31" s="11" t="s">
        <v>467</v>
      </c>
      <c r="D31" s="18" t="s">
        <v>141</v>
      </c>
      <c r="E31" s="163"/>
      <c r="F31" s="183"/>
    </row>
    <row r="32" spans="1:6" s="5" customFormat="1" ht="35.25" customHeight="1" x14ac:dyDescent="0.2">
      <c r="B32" s="54" t="s">
        <v>633</v>
      </c>
      <c r="C32" s="11" t="s">
        <v>468</v>
      </c>
      <c r="D32" s="18" t="s">
        <v>141</v>
      </c>
      <c r="E32" s="169"/>
      <c r="F32" s="181"/>
    </row>
    <row r="33" spans="1:6" s="6" customFormat="1" ht="30" x14ac:dyDescent="0.2">
      <c r="A33" s="1"/>
      <c r="B33" s="54" t="s">
        <v>112</v>
      </c>
      <c r="C33" s="12" t="s">
        <v>429</v>
      </c>
      <c r="D33" s="16" t="s">
        <v>141</v>
      </c>
      <c r="E33" s="163"/>
      <c r="F33" s="180"/>
    </row>
    <row r="34" spans="1:6" ht="30" x14ac:dyDescent="0.2">
      <c r="B34" s="54" t="s">
        <v>80</v>
      </c>
      <c r="C34" s="13" t="s">
        <v>430</v>
      </c>
      <c r="D34" s="16" t="s">
        <v>141</v>
      </c>
      <c r="E34" s="163"/>
      <c r="F34" s="183"/>
    </row>
    <row r="35" spans="1:6" s="32" customFormat="1" ht="30" x14ac:dyDescent="0.2">
      <c r="A35" s="6"/>
      <c r="B35" s="54" t="s">
        <v>81</v>
      </c>
      <c r="C35" s="12" t="s">
        <v>640</v>
      </c>
      <c r="D35" s="17" t="s">
        <v>141</v>
      </c>
      <c r="E35" s="163"/>
      <c r="F35" s="183"/>
    </row>
    <row r="36" spans="1:6" s="32" customFormat="1" ht="30" x14ac:dyDescent="0.2">
      <c r="A36" s="6"/>
      <c r="B36" s="54" t="s">
        <v>82</v>
      </c>
      <c r="C36" s="12" t="s">
        <v>423</v>
      </c>
      <c r="D36" s="17" t="s">
        <v>141</v>
      </c>
      <c r="E36" s="163"/>
      <c r="F36" s="183"/>
    </row>
    <row r="37" spans="1:6" ht="30" x14ac:dyDescent="0.2">
      <c r="A37" s="6"/>
      <c r="B37" s="54" t="s">
        <v>154</v>
      </c>
      <c r="C37" s="11" t="s">
        <v>578</v>
      </c>
      <c r="D37" s="143" t="s">
        <v>141</v>
      </c>
      <c r="E37" s="169"/>
      <c r="F37" s="184"/>
    </row>
    <row r="38" spans="1:6" s="5" customFormat="1" ht="30" x14ac:dyDescent="0.2">
      <c r="B38" s="54" t="s">
        <v>155</v>
      </c>
      <c r="C38" s="11" t="s">
        <v>579</v>
      </c>
      <c r="D38" s="18" t="s">
        <v>141</v>
      </c>
      <c r="E38" s="163"/>
      <c r="F38" s="184"/>
    </row>
    <row r="39" spans="1:6" s="5" customFormat="1" ht="30" x14ac:dyDescent="0.2">
      <c r="B39" s="54" t="s">
        <v>156</v>
      </c>
      <c r="C39" s="61" t="s">
        <v>646</v>
      </c>
      <c r="D39" s="18" t="s">
        <v>141</v>
      </c>
      <c r="E39" s="163"/>
      <c r="F39" s="179"/>
    </row>
    <row r="40" spans="1:6" ht="30" x14ac:dyDescent="0.2">
      <c r="B40" s="54" t="s">
        <v>157</v>
      </c>
      <c r="C40" s="61" t="s">
        <v>647</v>
      </c>
      <c r="D40" s="143" t="s">
        <v>414</v>
      </c>
      <c r="E40" s="163"/>
      <c r="F40" s="180"/>
    </row>
    <row r="41" spans="1:6" x14ac:dyDescent="0.2">
      <c r="B41" s="54" t="s">
        <v>158</v>
      </c>
      <c r="C41" s="11" t="s">
        <v>427</v>
      </c>
      <c r="D41" s="18" t="s">
        <v>414</v>
      </c>
      <c r="E41" s="163"/>
      <c r="F41" s="183"/>
    </row>
    <row r="42" spans="1:6" ht="30" x14ac:dyDescent="0.2">
      <c r="A42" s="6"/>
      <c r="B42" s="54" t="s">
        <v>159</v>
      </c>
      <c r="C42" s="11" t="s">
        <v>150</v>
      </c>
      <c r="D42" s="143" t="s">
        <v>414</v>
      </c>
      <c r="E42" s="163"/>
      <c r="F42" s="183"/>
    </row>
    <row r="43" spans="1:6" ht="30" x14ac:dyDescent="0.2">
      <c r="B43" s="54" t="s">
        <v>497</v>
      </c>
      <c r="C43" s="11" t="s">
        <v>152</v>
      </c>
      <c r="D43" s="18" t="s">
        <v>414</v>
      </c>
      <c r="E43" s="169"/>
      <c r="F43" s="181"/>
    </row>
    <row r="44" spans="1:6" ht="30" x14ac:dyDescent="0.2">
      <c r="B44" s="54" t="s">
        <v>498</v>
      </c>
      <c r="C44" s="12" t="s">
        <v>589</v>
      </c>
      <c r="D44" s="16" t="s">
        <v>414</v>
      </c>
      <c r="E44" s="163"/>
      <c r="F44" s="183"/>
    </row>
    <row r="45" spans="1:6" ht="30" x14ac:dyDescent="0.2">
      <c r="B45" s="54" t="s">
        <v>160</v>
      </c>
      <c r="C45" s="12" t="s">
        <v>629</v>
      </c>
      <c r="D45" s="16" t="s">
        <v>414</v>
      </c>
      <c r="E45" s="164"/>
      <c r="F45" s="191"/>
    </row>
    <row r="46" spans="1:6" ht="30" x14ac:dyDescent="0.2">
      <c r="B46" s="54" t="s">
        <v>499</v>
      </c>
      <c r="C46" s="13" t="s">
        <v>648</v>
      </c>
      <c r="D46" s="18" t="s">
        <v>414</v>
      </c>
      <c r="E46" s="164"/>
      <c r="F46" s="191"/>
    </row>
    <row r="47" spans="1:6" s="5" customFormat="1" ht="30" x14ac:dyDescent="0.2">
      <c r="B47" s="54" t="s">
        <v>161</v>
      </c>
      <c r="C47" s="11" t="s">
        <v>149</v>
      </c>
      <c r="D47" s="18" t="s">
        <v>414</v>
      </c>
      <c r="E47" s="170"/>
      <c r="F47" s="183"/>
    </row>
    <row r="48" spans="1:6" s="5" customFormat="1" ht="30" customHeight="1" x14ac:dyDescent="0.2">
      <c r="A48" s="1"/>
      <c r="B48" s="54" t="s">
        <v>162</v>
      </c>
      <c r="C48" s="11" t="s">
        <v>153</v>
      </c>
      <c r="D48" s="18" t="s">
        <v>414</v>
      </c>
      <c r="E48" s="163"/>
      <c r="F48" s="179"/>
    </row>
    <row r="49" spans="1:6" s="6" customFormat="1" ht="30" x14ac:dyDescent="0.2">
      <c r="B49" s="54" t="s">
        <v>679</v>
      </c>
      <c r="C49" s="14" t="s">
        <v>469</v>
      </c>
      <c r="D49" s="18" t="s">
        <v>414</v>
      </c>
      <c r="E49" s="169"/>
      <c r="F49" s="192"/>
    </row>
    <row r="50" spans="1:6" s="5" customFormat="1" x14ac:dyDescent="0.2">
      <c r="B50" s="54" t="s">
        <v>163</v>
      </c>
      <c r="C50" s="14" t="s">
        <v>83</v>
      </c>
      <c r="D50" s="18" t="s">
        <v>414</v>
      </c>
      <c r="E50" s="169"/>
      <c r="F50" s="184"/>
    </row>
    <row r="51" spans="1:6" s="6" customFormat="1" ht="30" x14ac:dyDescent="0.2">
      <c r="B51" s="54" t="s">
        <v>500</v>
      </c>
      <c r="C51" s="14" t="s">
        <v>641</v>
      </c>
      <c r="D51" s="18" t="s">
        <v>414</v>
      </c>
      <c r="E51" s="163"/>
      <c r="F51" s="180"/>
    </row>
    <row r="52" spans="1:6" s="6" customFormat="1" ht="45" x14ac:dyDescent="0.2">
      <c r="B52" s="54" t="s">
        <v>324</v>
      </c>
      <c r="C52" s="11" t="s">
        <v>630</v>
      </c>
      <c r="D52" s="18" t="s">
        <v>414</v>
      </c>
      <c r="E52" s="163"/>
      <c r="F52" s="184"/>
    </row>
    <row r="53" spans="1:6" s="5" customFormat="1" ht="30" customHeight="1" x14ac:dyDescent="0.2">
      <c r="A53" s="1"/>
      <c r="B53" s="54" t="s">
        <v>325</v>
      </c>
      <c r="C53" s="11" t="s">
        <v>650</v>
      </c>
      <c r="D53" s="18" t="s">
        <v>414</v>
      </c>
      <c r="E53" s="163"/>
      <c r="F53" s="184"/>
    </row>
    <row r="54" spans="1:6" ht="30" x14ac:dyDescent="0.2">
      <c r="B54" s="54" t="s">
        <v>326</v>
      </c>
      <c r="C54" s="11" t="s">
        <v>465</v>
      </c>
      <c r="D54" s="16" t="s">
        <v>147</v>
      </c>
      <c r="E54" s="163"/>
      <c r="F54" s="183"/>
    </row>
    <row r="55" spans="1:6" ht="30" x14ac:dyDescent="0.2">
      <c r="B55" s="54" t="s">
        <v>501</v>
      </c>
      <c r="C55" s="12" t="s">
        <v>428</v>
      </c>
      <c r="D55" s="17" t="s">
        <v>147</v>
      </c>
      <c r="E55" s="163"/>
      <c r="F55" s="183"/>
    </row>
    <row r="56" spans="1:6" ht="30.75" thickBot="1" x14ac:dyDescent="0.25">
      <c r="B56" s="22" t="s">
        <v>680</v>
      </c>
      <c r="C56" s="15" t="s">
        <v>470</v>
      </c>
      <c r="D56" s="19" t="s">
        <v>147</v>
      </c>
      <c r="E56" s="162"/>
      <c r="F56" s="187"/>
    </row>
  </sheetData>
  <sheetProtection algorithmName="SHA-512" hashValue="ikwSGfPwo6QK/2KsoF+B9HkNnklwP+fRdf41ZmJB558BL0M9qgLr64ncZbg3wYNOmA9qZnFCCdZjCXhGsfcJZA==" saltValue="1sHqAjgVcSQBGI2++zMwCw==" spinCount="100000" sheet="1" objects="1" scenarios="1" formatColumns="0" formatRows="0" selectLockedCells="1"/>
  <protectedRanges>
    <protectedRange sqref="D5:F56" name="Range1"/>
  </protectedRanges>
  <sortState ref="B5:D71">
    <sortCondition ref="D5:D71"/>
  </sortState>
  <mergeCells count="2">
    <mergeCell ref="B2:F2"/>
    <mergeCell ref="B3:F3"/>
  </mergeCells>
  <phoneticPr fontId="2" type="noConversion"/>
  <dataValidations count="2">
    <dataValidation type="list" allowBlank="1" showInputMessage="1" showErrorMessage="1" sqref="E5:E56">
      <formula1>YesNo</formula1>
    </dataValidation>
    <dataValidation type="list" allowBlank="1" showInputMessage="1" showErrorMessage="1" sqref="D5:D56">
      <formula1>Ranking</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F14"/>
  <sheetViews>
    <sheetView showGridLines="0" zoomScaleNormal="100" workbookViewId="0">
      <pane ySplit="4" topLeftCell="A5" activePane="bottomLeft" state="frozen"/>
      <selection pane="bottomLeft" activeCell="E5" sqref="E5"/>
    </sheetView>
  </sheetViews>
  <sheetFormatPr defaultColWidth="8.85546875" defaultRowHeight="15.75" x14ac:dyDescent="0.2"/>
  <cols>
    <col min="1" max="1" width="3.28515625" style="1" customWidth="1"/>
    <col min="2" max="2" width="10.7109375" style="4" customWidth="1"/>
    <col min="3" max="3" width="60.7109375" style="2" customWidth="1"/>
    <col min="4" max="4" width="23.42578125" style="3" bestFit="1" customWidth="1"/>
    <col min="5" max="5" width="18.5703125" style="3" bestFit="1" customWidth="1"/>
    <col min="6" max="6" width="54.85546875" style="1" customWidth="1"/>
    <col min="7" max="16384" width="8.85546875" style="1"/>
  </cols>
  <sheetData>
    <row r="1" spans="2:6" ht="16.5" thickBot="1" x14ac:dyDescent="0.25"/>
    <row r="2" spans="2:6" ht="24.75" customHeight="1" x14ac:dyDescent="0.2">
      <c r="B2" s="205" t="s">
        <v>118</v>
      </c>
      <c r="C2" s="206"/>
      <c r="D2" s="206"/>
      <c r="E2" s="206"/>
      <c r="F2" s="207"/>
    </row>
    <row r="3" spans="2:6" ht="36" customHeight="1" thickBot="1" x14ac:dyDescent="0.25">
      <c r="B3" s="208" t="s">
        <v>715</v>
      </c>
      <c r="C3" s="209"/>
      <c r="D3" s="209"/>
      <c r="E3" s="209"/>
      <c r="F3" s="210"/>
    </row>
    <row r="4" spans="2:6" ht="16.5" thickBot="1" x14ac:dyDescent="0.25">
      <c r="B4" s="60" t="s">
        <v>110</v>
      </c>
      <c r="C4" s="58" t="s">
        <v>135</v>
      </c>
      <c r="D4" s="58" t="s">
        <v>409</v>
      </c>
      <c r="E4" s="58" t="s">
        <v>146</v>
      </c>
      <c r="F4" s="59" t="s">
        <v>139</v>
      </c>
    </row>
    <row r="5" spans="2:6" s="5" customFormat="1" ht="47.25" customHeight="1" x14ac:dyDescent="0.2">
      <c r="B5" s="54" t="s">
        <v>119</v>
      </c>
      <c r="C5" s="55" t="s">
        <v>327</v>
      </c>
      <c r="D5" s="69" t="s">
        <v>141</v>
      </c>
      <c r="E5" s="161"/>
      <c r="F5" s="178"/>
    </row>
    <row r="6" spans="2:6" s="5" customFormat="1" ht="45" x14ac:dyDescent="0.2">
      <c r="B6" s="20" t="s">
        <v>120</v>
      </c>
      <c r="C6" s="12" t="s">
        <v>652</v>
      </c>
      <c r="D6" s="62" t="s">
        <v>141</v>
      </c>
      <c r="E6" s="163"/>
      <c r="F6" s="179"/>
    </row>
    <row r="7" spans="2:6" s="5" customFormat="1" ht="30" x14ac:dyDescent="0.2">
      <c r="B7" s="20" t="s">
        <v>122</v>
      </c>
      <c r="C7" s="12" t="s">
        <v>651</v>
      </c>
      <c r="D7" s="62" t="s">
        <v>141</v>
      </c>
      <c r="E7" s="163"/>
      <c r="F7" s="179"/>
    </row>
    <row r="8" spans="2:6" s="5" customFormat="1" ht="30" x14ac:dyDescent="0.2">
      <c r="B8" s="20" t="s">
        <v>121</v>
      </c>
      <c r="C8" s="12" t="s">
        <v>407</v>
      </c>
      <c r="D8" s="62" t="s">
        <v>141</v>
      </c>
      <c r="E8" s="163"/>
      <c r="F8" s="179"/>
    </row>
    <row r="9" spans="2:6" s="5" customFormat="1" ht="30" x14ac:dyDescent="0.2">
      <c r="B9" s="20" t="s">
        <v>123</v>
      </c>
      <c r="C9" s="12" t="s">
        <v>471</v>
      </c>
      <c r="D9" s="62" t="s">
        <v>141</v>
      </c>
      <c r="E9" s="163"/>
      <c r="F9" s="179"/>
    </row>
    <row r="10" spans="2:6" s="5" customFormat="1" ht="30" x14ac:dyDescent="0.2">
      <c r="B10" s="20" t="s">
        <v>124</v>
      </c>
      <c r="C10" s="12" t="s">
        <v>645</v>
      </c>
      <c r="D10" s="62" t="s">
        <v>414</v>
      </c>
      <c r="E10" s="163"/>
      <c r="F10" s="179"/>
    </row>
    <row r="11" spans="2:6" s="5" customFormat="1" ht="30" x14ac:dyDescent="0.2">
      <c r="B11" s="20" t="s">
        <v>125</v>
      </c>
      <c r="C11" s="14" t="s">
        <v>683</v>
      </c>
      <c r="D11" s="62" t="s">
        <v>414</v>
      </c>
      <c r="E11" s="163"/>
      <c r="F11" s="179"/>
    </row>
    <row r="12" spans="2:6" s="5" customFormat="1" ht="30" x14ac:dyDescent="0.2">
      <c r="B12" s="20" t="s">
        <v>126</v>
      </c>
      <c r="C12" s="14" t="s">
        <v>590</v>
      </c>
      <c r="D12" s="62" t="s">
        <v>414</v>
      </c>
      <c r="E12" s="163"/>
      <c r="F12" s="179"/>
    </row>
    <row r="13" spans="2:6" s="5" customFormat="1" ht="30" x14ac:dyDescent="0.2">
      <c r="B13" s="20" t="s">
        <v>127</v>
      </c>
      <c r="C13" s="12" t="s">
        <v>328</v>
      </c>
      <c r="D13" s="66" t="s">
        <v>147</v>
      </c>
      <c r="E13" s="163"/>
      <c r="F13" s="179"/>
    </row>
    <row r="14" spans="2:6" s="5" customFormat="1" ht="16.5" thickBot="1" x14ac:dyDescent="0.25">
      <c r="B14" s="22" t="s">
        <v>128</v>
      </c>
      <c r="C14" s="23" t="s">
        <v>329</v>
      </c>
      <c r="D14" s="63" t="s">
        <v>147</v>
      </c>
      <c r="E14" s="162"/>
      <c r="F14" s="190"/>
    </row>
  </sheetData>
  <sheetProtection algorithmName="SHA-512" hashValue="QhbHJ6eC+DDB57yYcuEZp9F5iL3CzMbezt9ySJci3bd4vVOcxEEbbFnvVd/giJYks+jPD9iqc70EpDwGoVuIxQ==" saltValue="SnB/HuWHjd0NI8URwe6ozA==" spinCount="100000" sheet="1" objects="1" scenarios="1" formatColumns="0" formatRows="0" selectLockedCells="1"/>
  <protectedRanges>
    <protectedRange sqref="D5:F14" name="Range1"/>
  </protectedRanges>
  <sortState ref="B5:D11">
    <sortCondition ref="D5:D11"/>
  </sortState>
  <mergeCells count="2">
    <mergeCell ref="B2:F2"/>
    <mergeCell ref="B3:F3"/>
  </mergeCells>
  <phoneticPr fontId="2" type="noConversion"/>
  <dataValidations count="2">
    <dataValidation type="list" allowBlank="1" showInputMessage="1" showErrorMessage="1" sqref="D5:D14">
      <formula1>Ranking</formula1>
    </dataValidation>
    <dataValidation type="list" allowBlank="1" showInputMessage="1" showErrorMessage="1" sqref="E5:E14">
      <formula1>YesNo</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B1:F22"/>
  <sheetViews>
    <sheetView showGridLines="0" zoomScaleNormal="100" workbookViewId="0">
      <pane ySplit="4" topLeftCell="A5" activePane="bottomLeft" state="frozen"/>
      <selection pane="bottomLeft" activeCell="E5" sqref="E5"/>
    </sheetView>
  </sheetViews>
  <sheetFormatPr defaultColWidth="8.85546875" defaultRowHeight="15.75" x14ac:dyDescent="0.2"/>
  <cols>
    <col min="1" max="1" width="3.28515625" style="24" customWidth="1"/>
    <col min="2" max="2" width="10.7109375" style="27" customWidth="1"/>
    <col min="3" max="3" width="60.7109375" style="28" customWidth="1"/>
    <col min="4" max="4" width="23.42578125" style="29" bestFit="1" customWidth="1"/>
    <col min="5" max="5" width="18.5703125" style="29" bestFit="1" customWidth="1"/>
    <col min="6" max="6" width="54.85546875" style="24" customWidth="1"/>
    <col min="7" max="16384" width="8.85546875" style="24"/>
  </cols>
  <sheetData>
    <row r="1" spans="2:6" ht="16.5" thickBot="1" x14ac:dyDescent="0.25"/>
    <row r="2" spans="2:6" ht="24.75" customHeight="1" x14ac:dyDescent="0.2">
      <c r="B2" s="205" t="s">
        <v>213</v>
      </c>
      <c r="C2" s="206"/>
      <c r="D2" s="206"/>
      <c r="E2" s="206"/>
      <c r="F2" s="207"/>
    </row>
    <row r="3" spans="2:6" ht="36" customHeight="1" thickBot="1" x14ac:dyDescent="0.25">
      <c r="B3" s="208" t="s">
        <v>715</v>
      </c>
      <c r="C3" s="209"/>
      <c r="D3" s="209"/>
      <c r="E3" s="209"/>
      <c r="F3" s="210"/>
    </row>
    <row r="4" spans="2:6" ht="16.5" thickBot="1" x14ac:dyDescent="0.25">
      <c r="B4" s="60" t="s">
        <v>110</v>
      </c>
      <c r="C4" s="58" t="s">
        <v>135</v>
      </c>
      <c r="D4" s="58" t="s">
        <v>409</v>
      </c>
      <c r="E4" s="58" t="s">
        <v>146</v>
      </c>
      <c r="F4" s="59" t="s">
        <v>139</v>
      </c>
    </row>
    <row r="5" spans="2:6" s="25" customFormat="1" ht="30" customHeight="1" x14ac:dyDescent="0.2">
      <c r="B5" s="54" t="s">
        <v>214</v>
      </c>
      <c r="C5" s="55" t="s">
        <v>675</v>
      </c>
      <c r="D5" s="69" t="s">
        <v>141</v>
      </c>
      <c r="E5" s="161"/>
      <c r="F5" s="185"/>
    </row>
    <row r="6" spans="2:6" s="25" customFormat="1" ht="30" x14ac:dyDescent="0.2">
      <c r="B6" s="54" t="s">
        <v>215</v>
      </c>
      <c r="C6" s="12" t="s">
        <v>654</v>
      </c>
      <c r="D6" s="67" t="s">
        <v>141</v>
      </c>
      <c r="E6" s="163"/>
      <c r="F6" s="183"/>
    </row>
    <row r="7" spans="2:6" s="25" customFormat="1" ht="45" x14ac:dyDescent="0.2">
      <c r="B7" s="54" t="s">
        <v>216</v>
      </c>
      <c r="C7" s="12" t="s">
        <v>676</v>
      </c>
      <c r="D7" s="67" t="s">
        <v>141</v>
      </c>
      <c r="E7" s="163"/>
      <c r="F7" s="183"/>
    </row>
    <row r="8" spans="2:6" ht="30" x14ac:dyDescent="0.2">
      <c r="B8" s="54" t="s">
        <v>217</v>
      </c>
      <c r="C8" s="14" t="s">
        <v>653</v>
      </c>
      <c r="D8" s="67" t="s">
        <v>141</v>
      </c>
      <c r="E8" s="163"/>
      <c r="F8" s="183"/>
    </row>
    <row r="9" spans="2:6" ht="30" customHeight="1" x14ac:dyDescent="0.2">
      <c r="B9" s="54" t="s">
        <v>218</v>
      </c>
      <c r="C9" s="12" t="s">
        <v>660</v>
      </c>
      <c r="D9" s="67" t="s">
        <v>141</v>
      </c>
      <c r="E9" s="163"/>
      <c r="F9" s="179"/>
    </row>
    <row r="10" spans="2:6" s="25" customFormat="1" ht="30" x14ac:dyDescent="0.2">
      <c r="B10" s="54" t="s">
        <v>219</v>
      </c>
      <c r="C10" s="12" t="s">
        <v>656</v>
      </c>
      <c r="D10" s="67" t="s">
        <v>141</v>
      </c>
      <c r="E10" s="163"/>
      <c r="F10" s="184"/>
    </row>
    <row r="11" spans="2:6" s="6" customFormat="1" ht="45" x14ac:dyDescent="0.2">
      <c r="B11" s="54" t="s">
        <v>220</v>
      </c>
      <c r="C11" s="14" t="s">
        <v>655</v>
      </c>
      <c r="D11" s="62" t="s">
        <v>141</v>
      </c>
      <c r="E11" s="163"/>
      <c r="F11" s="184"/>
    </row>
    <row r="12" spans="2:6" s="1" customFormat="1" ht="60" x14ac:dyDescent="0.2">
      <c r="B12" s="54" t="s">
        <v>446</v>
      </c>
      <c r="C12" s="12" t="s">
        <v>677</v>
      </c>
      <c r="D12" s="62" t="s">
        <v>141</v>
      </c>
      <c r="E12" s="163"/>
      <c r="F12" s="181"/>
    </row>
    <row r="13" spans="2:6" s="6" customFormat="1" ht="30" x14ac:dyDescent="0.2">
      <c r="B13" s="54" t="s">
        <v>221</v>
      </c>
      <c r="C13" s="12" t="s">
        <v>659</v>
      </c>
      <c r="D13" s="62" t="s">
        <v>141</v>
      </c>
      <c r="E13" s="163"/>
      <c r="F13" s="181"/>
    </row>
    <row r="14" spans="2:6" s="25" customFormat="1" ht="45" x14ac:dyDescent="0.2">
      <c r="B14" s="54" t="s">
        <v>222</v>
      </c>
      <c r="C14" s="12" t="s">
        <v>538</v>
      </c>
      <c r="D14" s="67" t="s">
        <v>141</v>
      </c>
      <c r="E14" s="163"/>
      <c r="F14" s="183"/>
    </row>
    <row r="15" spans="2:6" s="25" customFormat="1" x14ac:dyDescent="0.2">
      <c r="B15" s="54" t="s">
        <v>223</v>
      </c>
      <c r="C15" s="12" t="s">
        <v>212</v>
      </c>
      <c r="D15" s="67" t="s">
        <v>141</v>
      </c>
      <c r="E15" s="163"/>
      <c r="F15" s="183"/>
    </row>
    <row r="16" spans="2:6" x14ac:dyDescent="0.2">
      <c r="B16" s="54" t="s">
        <v>352</v>
      </c>
      <c r="C16" s="12" t="s">
        <v>436</v>
      </c>
      <c r="D16" s="62" t="s">
        <v>141</v>
      </c>
      <c r="E16" s="163"/>
      <c r="F16" s="179"/>
    </row>
    <row r="17" spans="2:6" s="5" customFormat="1" x14ac:dyDescent="0.2">
      <c r="B17" s="54" t="s">
        <v>14</v>
      </c>
      <c r="C17" s="12" t="s">
        <v>437</v>
      </c>
      <c r="D17" s="62" t="s">
        <v>141</v>
      </c>
      <c r="E17" s="163"/>
      <c r="F17" s="179"/>
    </row>
    <row r="18" spans="2:6" s="1" customFormat="1" ht="45" x14ac:dyDescent="0.2">
      <c r="B18" s="54" t="s">
        <v>15</v>
      </c>
      <c r="C18" s="12" t="s">
        <v>438</v>
      </c>
      <c r="D18" s="62" t="s">
        <v>141</v>
      </c>
      <c r="E18" s="163"/>
      <c r="F18" s="180"/>
    </row>
    <row r="19" spans="2:6" s="6" customFormat="1" ht="30" x14ac:dyDescent="0.2">
      <c r="B19" s="54" t="s">
        <v>447</v>
      </c>
      <c r="C19" s="14" t="s">
        <v>657</v>
      </c>
      <c r="D19" s="62" t="s">
        <v>141</v>
      </c>
      <c r="E19" s="163"/>
      <c r="F19" s="183"/>
    </row>
    <row r="20" spans="2:6" s="26" customFormat="1" ht="30" x14ac:dyDescent="0.2">
      <c r="B20" s="54" t="s">
        <v>16</v>
      </c>
      <c r="C20" s="14" t="s">
        <v>658</v>
      </c>
      <c r="D20" s="67" t="s">
        <v>141</v>
      </c>
      <c r="E20" s="163"/>
      <c r="F20" s="183"/>
    </row>
    <row r="21" spans="2:6" s="6" customFormat="1" ht="30" x14ac:dyDescent="0.2">
      <c r="B21" s="54" t="s">
        <v>554</v>
      </c>
      <c r="C21" s="12" t="s">
        <v>211</v>
      </c>
      <c r="D21" s="62" t="s">
        <v>414</v>
      </c>
      <c r="E21" s="163"/>
      <c r="F21" s="184"/>
    </row>
    <row r="22" spans="2:6" s="6" customFormat="1" ht="15.75" customHeight="1" thickBot="1" x14ac:dyDescent="0.25">
      <c r="B22" s="22" t="s">
        <v>555</v>
      </c>
      <c r="C22" s="15" t="s">
        <v>612</v>
      </c>
      <c r="D22" s="63" t="s">
        <v>414</v>
      </c>
      <c r="E22" s="162"/>
      <c r="F22" s="193"/>
    </row>
  </sheetData>
  <sheetProtection algorithmName="SHA-512" hashValue="VYbZKDbIFEfXxak09y+ewoNdHT0AhCetUx1RYtTB0YGsL2cx7twRFB2xS+DtJZcuRsXAsE+UYoaOufxIBqqrqw==" saltValue="7J5QXWdNWKg+5bqOZqusoA==" spinCount="100000" sheet="1" objects="1" scenarios="1" formatColumns="0" formatRows="0" selectLockedCells="1"/>
  <protectedRanges>
    <protectedRange sqref="D5:F22" name="Range1"/>
  </protectedRanges>
  <sortState ref="B5:D25">
    <sortCondition ref="D5:D25"/>
  </sortState>
  <mergeCells count="2">
    <mergeCell ref="B2:F2"/>
    <mergeCell ref="B3:F3"/>
  </mergeCells>
  <phoneticPr fontId="2" type="noConversion"/>
  <dataValidations count="2">
    <dataValidation type="list" allowBlank="1" showInputMessage="1" showErrorMessage="1" sqref="D5:D22">
      <formula1>Ranking</formula1>
    </dataValidation>
    <dataValidation type="list" allowBlank="1" showInputMessage="1" showErrorMessage="1" sqref="E5:E22">
      <formula1>YesNo</formula1>
    </dataValidation>
  </dataValidations>
  <pageMargins left="0.7" right="0.7" top="0.75" bottom="0.75" header="0.3" footer="0.3"/>
  <pageSetup scale="74" fitToHeight="0" orientation="landscape" r:id="rId1"/>
  <headerFooter alignWithMargins="0">
    <oddFooter>&amp;L&amp;"Georgia,Regular"&amp;8NIST | Office Chief Information Officer&amp;R&amp;"Georgia,Regular"&amp;8Page: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20</vt:i4>
      </vt:variant>
      <vt:variant>
        <vt:lpstr>Named Ranges</vt:lpstr>
      </vt:variant>
      <vt:variant>
        <vt:i4>29</vt:i4>
      </vt:variant>
    </vt:vector>
  </HeadingPairs>
  <TitlesOfParts>
    <vt:vector size="49" baseType="lpstr">
      <vt:lpstr>Introduction</vt:lpstr>
      <vt:lpstr>MSU Required</vt:lpstr>
      <vt:lpstr>General Functions</vt:lpstr>
      <vt:lpstr>Security</vt:lpstr>
      <vt:lpstr>Admin Functions</vt:lpstr>
      <vt:lpstr>User Interface</vt:lpstr>
      <vt:lpstr>Incident</vt:lpstr>
      <vt:lpstr>Service Catalog</vt:lpstr>
      <vt:lpstr>Reporting</vt:lpstr>
      <vt:lpstr>Problem</vt:lpstr>
      <vt:lpstr>Knowledge</vt:lpstr>
      <vt:lpstr>Self-Service</vt:lpstr>
      <vt:lpstr>Project Management</vt:lpstr>
      <vt:lpstr>Change</vt:lpstr>
      <vt:lpstr>Asset-Config</vt:lpstr>
      <vt:lpstr>SLA</vt:lpstr>
      <vt:lpstr>Technical Support &amp; Licensing</vt:lpstr>
      <vt:lpstr>Overall Score</vt:lpstr>
      <vt:lpstr>Hidden</vt:lpstr>
      <vt:lpstr>Sheet1</vt:lpstr>
      <vt:lpstr>'Admin Functions'!Print_Area</vt:lpstr>
      <vt:lpstr>'Asset-Config'!Print_Area</vt:lpstr>
      <vt:lpstr>Change!Print_Area</vt:lpstr>
      <vt:lpstr>'General Functions'!Print_Area</vt:lpstr>
      <vt:lpstr>Incident!Print_Area</vt:lpstr>
      <vt:lpstr>Knowledge!Print_Area</vt:lpstr>
      <vt:lpstr>'MSU Required'!Print_Area</vt:lpstr>
      <vt:lpstr>Problem!Print_Area</vt:lpstr>
      <vt:lpstr>'Project Management'!Print_Area</vt:lpstr>
      <vt:lpstr>Reporting!Print_Area</vt:lpstr>
      <vt:lpstr>'Self-Service'!Print_Area</vt:lpstr>
      <vt:lpstr>'Service Catalog'!Print_Area</vt:lpstr>
      <vt:lpstr>SLA!Print_Area</vt:lpstr>
      <vt:lpstr>'Technical Support &amp; Licensing'!Print_Area</vt:lpstr>
      <vt:lpstr>'User Interface'!Print_Area</vt:lpstr>
      <vt:lpstr>'Admin Functions'!Print_Titles</vt:lpstr>
      <vt:lpstr>'Asset-Config'!Print_Titles</vt:lpstr>
      <vt:lpstr>Change!Print_Titles</vt:lpstr>
      <vt:lpstr>'General Functions'!Print_Titles</vt:lpstr>
      <vt:lpstr>Incident!Print_Titles</vt:lpstr>
      <vt:lpstr>Knowledge!Print_Titles</vt:lpstr>
      <vt:lpstr>Problem!Print_Titles</vt:lpstr>
      <vt:lpstr>Reporting!Print_Titles</vt:lpstr>
      <vt:lpstr>Security!Print_Titles</vt:lpstr>
      <vt:lpstr>'Service Catalog'!Print_Titles</vt:lpstr>
      <vt:lpstr>'Technical Support &amp; Licensing'!Print_Titles</vt:lpstr>
      <vt:lpstr>'User Interface'!Print_Titles</vt:lpstr>
      <vt:lpstr>Ranking</vt:lpstr>
      <vt:lpstr>YesNo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2012-04-26T18:25:16Z</dcterms:created>
  <dcterms:modified xsi:type="dcterms:W3CDTF">2017-01-11T16:25:10Z</dcterms:modified>
</cp:coreProperties>
</file>